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0" yWindow="60" windowWidth="19200" windowHeight="10272" firstSheet="2" activeTab="2"/>
  </bookViews>
  <sheets>
    <sheet name="Форма_3" sheetId="9" state="hidden" r:id="rId1"/>
    <sheet name="Areas" sheetId="10" state="hidden" r:id="rId2"/>
    <sheet name="АнализКл" sheetId="25" r:id="rId3"/>
    <sheet name="АнализОО" sheetId="26" r:id="rId4"/>
    <sheet name="ДИ" sheetId="27" state="hidden" r:id="rId5"/>
  </sheets>
  <definedNames>
    <definedName name="_xlnm.Print_Area" localSheetId="2">АнализКл!$A$7:$J$43</definedName>
    <definedName name="_xlnm.Print_Area" localSheetId="3">АнализОО!$A$7:$K$41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I34" i="26" l="1"/>
  <c r="H34" i="26" s="1"/>
  <c r="G34" i="26"/>
  <c r="F34" i="26"/>
  <c r="I33" i="26"/>
  <c r="H33" i="26" s="1"/>
  <c r="G33" i="26"/>
  <c r="F33" i="26"/>
  <c r="I32" i="26"/>
  <c r="H32" i="26" s="1"/>
  <c r="G32" i="26"/>
  <c r="F32" i="26"/>
  <c r="I31" i="26"/>
  <c r="H31" i="26" s="1"/>
  <c r="G31" i="26"/>
  <c r="F31" i="26"/>
  <c r="C29" i="26"/>
  <c r="B31" i="26"/>
  <c r="B32" i="26"/>
  <c r="B33" i="26"/>
  <c r="B34" i="26"/>
  <c r="I30" i="26"/>
  <c r="H30" i="26" s="1"/>
  <c r="G30" i="26"/>
  <c r="F30" i="26"/>
  <c r="I29" i="26"/>
  <c r="H29" i="26" s="1"/>
  <c r="G29" i="26"/>
  <c r="F29" i="26"/>
  <c r="E29" i="26"/>
  <c r="D29" i="26"/>
  <c r="G28" i="26"/>
  <c r="F28" i="26"/>
  <c r="G27" i="26"/>
  <c r="F27" i="26"/>
  <c r="G26" i="26"/>
  <c r="F26" i="26"/>
  <c r="C20" i="26"/>
  <c r="B26" i="26"/>
  <c r="B27" i="26"/>
  <c r="B28" i="26"/>
  <c r="B29" i="26"/>
  <c r="B30" i="26"/>
  <c r="C13" i="26"/>
  <c r="AC4" i="26"/>
  <c r="AD4" i="26"/>
  <c r="AE4" i="26"/>
  <c r="AF4" i="26"/>
  <c r="AC5" i="26"/>
  <c r="AD5" i="26"/>
  <c r="AE5" i="26"/>
  <c r="AF5" i="26"/>
  <c r="AC6" i="26"/>
  <c r="AD6" i="26"/>
  <c r="AE6" i="26"/>
  <c r="AF6" i="26"/>
  <c r="I34" i="25"/>
  <c r="H34" i="25" s="1"/>
  <c r="I33" i="25"/>
  <c r="H33" i="25" s="1"/>
  <c r="I32" i="25"/>
  <c r="H32" i="25" s="1"/>
  <c r="I31" i="25"/>
  <c r="H31" i="25" s="1"/>
  <c r="I30" i="25"/>
  <c r="H30" i="25" s="1"/>
  <c r="I29" i="25"/>
  <c r="H29" i="25" s="1"/>
  <c r="I28" i="25"/>
  <c r="H28" i="25" s="1"/>
  <c r="I27" i="25"/>
  <c r="H27" i="25" s="1"/>
  <c r="I26" i="25"/>
  <c r="H26" i="25" s="1"/>
  <c r="C11" i="26" l="1"/>
  <c r="D11" i="26"/>
  <c r="E11" i="26"/>
  <c r="F11" i="26"/>
  <c r="G11" i="26"/>
  <c r="C12" i="26"/>
  <c r="D12" i="26"/>
  <c r="E12" i="26"/>
  <c r="F12" i="26"/>
  <c r="G12" i="26"/>
  <c r="D13" i="26"/>
  <c r="E13" i="26"/>
  <c r="F13" i="26"/>
  <c r="G13" i="26"/>
  <c r="F14" i="26"/>
  <c r="G14" i="26"/>
  <c r="F15" i="26"/>
  <c r="G15" i="26"/>
  <c r="F16" i="26"/>
  <c r="G16" i="26"/>
  <c r="F17" i="26"/>
  <c r="G17" i="26"/>
  <c r="F18" i="26"/>
  <c r="G18" i="26"/>
  <c r="F19" i="26"/>
  <c r="G19" i="26"/>
  <c r="D20" i="26"/>
  <c r="E20" i="26"/>
  <c r="F20" i="26"/>
  <c r="G20" i="26"/>
  <c r="F21" i="26"/>
  <c r="G21" i="26"/>
  <c r="F22" i="26"/>
  <c r="G22" i="26"/>
  <c r="F23" i="26"/>
  <c r="G23" i="26"/>
  <c r="F24" i="26"/>
  <c r="G24" i="26"/>
  <c r="F25" i="26"/>
  <c r="G25" i="26"/>
  <c r="B12" i="26"/>
  <c r="I12" i="26" s="1"/>
  <c r="B13" i="26"/>
  <c r="B14" i="26"/>
  <c r="I14" i="26" s="1"/>
  <c r="B15" i="26"/>
  <c r="I15" i="26" s="1"/>
  <c r="B16" i="26"/>
  <c r="B17" i="26"/>
  <c r="B18" i="26"/>
  <c r="B19" i="26"/>
  <c r="B20" i="26"/>
  <c r="B21" i="26"/>
  <c r="B22" i="26"/>
  <c r="B23" i="26"/>
  <c r="B24" i="26"/>
  <c r="B25" i="26"/>
  <c r="B11" i="26"/>
  <c r="I11" i="26" s="1"/>
  <c r="I13" i="26" l="1"/>
  <c r="D5" i="26"/>
  <c r="E5" i="26"/>
  <c r="F5" i="26"/>
  <c r="G5" i="26"/>
  <c r="H5" i="26"/>
  <c r="I5" i="26"/>
  <c r="J5" i="26"/>
  <c r="K5" i="26"/>
  <c r="L5" i="26"/>
  <c r="M5" i="26"/>
  <c r="N5" i="26"/>
  <c r="O5" i="26"/>
  <c r="P5" i="26"/>
  <c r="Q5" i="26"/>
  <c r="R5" i="26"/>
  <c r="S5" i="26"/>
  <c r="T5" i="26"/>
  <c r="U5" i="26"/>
  <c r="V5" i="26"/>
  <c r="W5" i="26"/>
  <c r="X5" i="26"/>
  <c r="Y5" i="26"/>
  <c r="Z5" i="26"/>
  <c r="AA5" i="26"/>
  <c r="AB5" i="26"/>
  <c r="C5" i="26"/>
  <c r="X4" i="26"/>
  <c r="X6" i="26" s="1"/>
  <c r="I26" i="26" s="1"/>
  <c r="H26" i="26" s="1"/>
  <c r="Y4" i="26"/>
  <c r="Y6" i="26" s="1"/>
  <c r="I27" i="26" s="1"/>
  <c r="H27" i="26" s="1"/>
  <c r="Z4" i="26"/>
  <c r="AA4" i="26"/>
  <c r="AA6" i="26" s="1"/>
  <c r="AB4" i="26"/>
  <c r="AB6" i="26" s="1"/>
  <c r="Z6" i="26"/>
  <c r="I28" i="26" s="1"/>
  <c r="H28" i="26" s="1"/>
  <c r="I25" i="25"/>
  <c r="I24" i="25"/>
  <c r="I23" i="25" l="1"/>
  <c r="H24" i="25"/>
  <c r="H23" i="25" l="1"/>
  <c r="D4" i="26" l="1"/>
  <c r="D6" i="26" s="1"/>
  <c r="E4" i="26"/>
  <c r="E6" i="26" s="1"/>
  <c r="F4" i="26"/>
  <c r="F6" i="26" s="1"/>
  <c r="G4" i="26"/>
  <c r="G6" i="26" s="1"/>
  <c r="H4" i="26"/>
  <c r="H6" i="26" s="1"/>
  <c r="I4" i="26"/>
  <c r="I6" i="26" s="1"/>
  <c r="J4" i="26"/>
  <c r="J6" i="26" s="1"/>
  <c r="K4" i="26"/>
  <c r="K6" i="26" s="1"/>
  <c r="L4" i="26"/>
  <c r="L6" i="26" s="1"/>
  <c r="M4" i="26"/>
  <c r="M6" i="26" s="1"/>
  <c r="N4" i="26"/>
  <c r="N6" i="26" s="1"/>
  <c r="I16" i="26" s="1"/>
  <c r="O4" i="26"/>
  <c r="O6" i="26" s="1"/>
  <c r="I17" i="26" s="1"/>
  <c r="P4" i="26"/>
  <c r="P6" i="26" s="1"/>
  <c r="I18" i="26" s="1"/>
  <c r="Q4" i="26"/>
  <c r="Q6" i="26" s="1"/>
  <c r="I19" i="26" s="1"/>
  <c r="R4" i="26"/>
  <c r="R6" i="26" s="1"/>
  <c r="I20" i="26" s="1"/>
  <c r="S4" i="26"/>
  <c r="S6" i="26" s="1"/>
  <c r="I21" i="26" s="1"/>
  <c r="T4" i="26"/>
  <c r="T6" i="26" s="1"/>
  <c r="I22" i="26" s="1"/>
  <c r="U4" i="26"/>
  <c r="U6" i="26" s="1"/>
  <c r="I23" i="26" s="1"/>
  <c r="V4" i="26"/>
  <c r="V6" i="26" s="1"/>
  <c r="I24" i="26" s="1"/>
  <c r="W4" i="26"/>
  <c r="W6" i="26" s="1"/>
  <c r="I25" i="26" s="1"/>
  <c r="I18" i="25"/>
  <c r="H18" i="25" s="1"/>
  <c r="I19" i="25"/>
  <c r="H19" i="25" s="1"/>
  <c r="I20" i="25"/>
  <c r="H20" i="25" s="1"/>
  <c r="I21" i="25"/>
  <c r="H21" i="25" s="1"/>
  <c r="I22" i="25"/>
  <c r="H25" i="25"/>
  <c r="H22" i="25" l="1"/>
  <c r="H23" i="26" l="1"/>
  <c r="H24" i="26"/>
  <c r="H25" i="26"/>
  <c r="H22" i="26"/>
  <c r="H21" i="26"/>
  <c r="H20" i="26"/>
  <c r="H19" i="26"/>
  <c r="H18" i="26"/>
  <c r="H17" i="26"/>
  <c r="H16" i="26"/>
  <c r="H15" i="26"/>
  <c r="H14" i="26"/>
  <c r="H13" i="26"/>
  <c r="H12" i="26"/>
  <c r="C4" i="26"/>
  <c r="C6" i="26" s="1"/>
  <c r="H11" i="26" s="1"/>
  <c r="I17" i="25" l="1"/>
  <c r="H17" i="25" s="1"/>
  <c r="I16" i="25"/>
  <c r="H16" i="25" s="1"/>
  <c r="I15" i="25"/>
  <c r="H15" i="25" s="1"/>
  <c r="I14" i="25"/>
  <c r="H14" i="25" s="1"/>
  <c r="I13" i="25"/>
  <c r="H13" i="25" s="1"/>
  <c r="I12" i="25"/>
  <c r="H12" i="25" s="1"/>
  <c r="I11" i="25"/>
  <c r="H11" i="25" s="1"/>
  <c r="F9" i="26" l="1"/>
  <c r="F9" i="25"/>
  <c r="J29" i="26" l="1"/>
  <c r="J26" i="26"/>
  <c r="J30" i="26"/>
  <c r="J28" i="26"/>
  <c r="J31" i="26"/>
  <c r="J27" i="26"/>
  <c r="J34" i="26"/>
  <c r="J33" i="26"/>
  <c r="J32" i="26"/>
  <c r="J26" i="25"/>
  <c r="J30" i="25"/>
  <c r="J34" i="25"/>
  <c r="J27" i="25"/>
  <c r="J31" i="25"/>
  <c r="J33" i="25"/>
  <c r="J28" i="25"/>
  <c r="J32" i="25"/>
  <c r="J29" i="25"/>
  <c r="J23" i="25"/>
  <c r="J24" i="25"/>
  <c r="J23" i="26"/>
  <c r="J24" i="26"/>
  <c r="J15" i="25"/>
  <c r="J21" i="25"/>
  <c r="J20" i="25"/>
  <c r="J19" i="25"/>
  <c r="J25" i="25"/>
  <c r="J22" i="25"/>
  <c r="J18" i="25"/>
  <c r="J12" i="26"/>
  <c r="J22" i="26"/>
  <c r="J25" i="26"/>
  <c r="J14" i="26"/>
  <c r="J21" i="26"/>
  <c r="J11" i="26"/>
  <c r="J18" i="26"/>
  <c r="J13" i="26"/>
  <c r="J20" i="26"/>
  <c r="J15" i="26"/>
  <c r="J16" i="26"/>
  <c r="J17" i="26"/>
  <c r="J19" i="26"/>
  <c r="J12" i="25"/>
  <c r="J16" i="25"/>
  <c r="J13" i="25"/>
  <c r="J17" i="25"/>
  <c r="J14" i="25"/>
  <c r="J11" i="25"/>
  <c r="B40" i="26"/>
  <c r="B39" i="26"/>
  <c r="B38" i="26"/>
  <c r="B37" i="26"/>
  <c r="B40" i="25"/>
  <c r="B41" i="25"/>
  <c r="B42" i="25"/>
  <c r="B39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<sst xmlns="http://schemas.openxmlformats.org/spreadsheetml/2006/main" count="179" uniqueCount="112">
  <si>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</si>
  <si>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</si>
  <si>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</si>
  <si>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</si>
  <si>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</si>
  <si>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</si>
  <si>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</si>
  <si>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</si>
  <si>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</si>
  <si>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</si>
  <si>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</si>
  <si>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</si>
  <si>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</si>
  <si>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</si>
  <si>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</si>
  <si>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</si>
  <si>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</si>
  <si>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</si>
  <si>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</si>
  <si>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</si>
  <si>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</si>
  <si>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</si>
  <si>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</si>
  <si>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</si>
  <si>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</si>
  <si>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</si>
  <si>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</si>
  <si>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</si>
  <si>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</si>
  <si>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</si>
  <si>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</si>
  <si>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</si>
  <si>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</si>
  <si>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</si>
  <si>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</si>
  <si>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</si>
  <si>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</si>
  <si>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</si>
  <si>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</si>
  <si>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</si>
  <si>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</si>
  <si>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</si>
  <si>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</si>
  <si>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</si>
  <si>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</si>
  <si>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</si>
  <si>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</si>
  <si>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</si>
  <si>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</si>
  <si>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</si>
  <si>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</si>
  <si>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</si>
  <si>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</si>
  <si>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</si>
  <si>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</si>
  <si>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</si>
  <si>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</si>
  <si>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</si>
  <si>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</si>
  <si>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</si>
  <si>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</si>
  <si>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</si>
  <si>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</si>
  <si>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Код элемента содержания</t>
  </si>
  <si>
    <t>Уровень сложности</t>
  </si>
  <si>
    <t>Max балл</t>
  </si>
  <si>
    <t>Коды проверяемых требований к уровню подготовки выпускников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</si>
  <si>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</si>
  <si>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</si>
  <si>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</si>
  <si>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</si>
  <si>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</si>
  <si>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</si>
  <si>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</si>
  <si>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по школе или по муниципалитету (просто скопировать и вставить проценты в строку 2)</t>
  </si>
  <si>
    <t>Анализ по результатам выполнения КДР</t>
  </si>
  <si>
    <t>Процент обучающихся получивших баллы в ОО (в муниципалитете)</t>
  </si>
  <si>
    <t>до</t>
  </si>
  <si>
    <t>от</t>
  </si>
  <si>
    <t>Заключение по заданиям</t>
  </si>
  <si>
    <t>№ задания</t>
  </si>
  <si>
    <t>Сумма баллов</t>
  </si>
  <si>
    <t>Технические строки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</si>
  <si>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</si>
  <si>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1
1 б</t>
  </si>
  <si>
    <t>1
2 б</t>
  </si>
  <si>
    <t>1
3 б</t>
  </si>
  <si>
    <t>1
4 б</t>
  </si>
  <si>
    <t>2
1 б</t>
  </si>
  <si>
    <t>2
2 б</t>
  </si>
  <si>
    <t>2
3 б</t>
  </si>
  <si>
    <t>2
4 б</t>
  </si>
  <si>
    <t>Доверительный интервал для среднекраевого балла</t>
  </si>
  <si>
    <t>левый конец</t>
  </si>
  <si>
    <t>правый конец</t>
  </si>
  <si>
    <t>1-й признак необъективности результатов ОО:</t>
  </si>
  <si>
    <t>левый конец доверительного интервала для ОО больше, чем правый конец доверительного интервала для края</t>
  </si>
  <si>
    <r>
      <t xml:space="preserve">Следует обратить внимание, что выполнение одного этого признака </t>
    </r>
    <r>
      <rPr>
        <b/>
        <sz val="11"/>
        <color theme="1"/>
        <rFont val="Calibri"/>
        <family val="2"/>
        <charset val="204"/>
        <scheme val="minor"/>
      </rPr>
      <t>недостаточно</t>
    </r>
    <r>
      <rPr>
        <sz val="11"/>
        <color theme="1"/>
        <rFont val="Calibri"/>
        <family val="2"/>
        <charset val="204"/>
        <scheme val="minor"/>
      </rPr>
      <t xml:space="preserve"> для принятия административных решений</t>
    </r>
  </si>
  <si>
    <t>скопировать</t>
  </si>
  <si>
    <t>из сводки</t>
  </si>
  <si>
    <t>Аудирование с пониманием основного содержания прослушанного текста</t>
  </si>
  <si>
    <t>Чтение с пониманием основного содержания прочитанного текста</t>
  </si>
  <si>
    <t>Чтение с пониманием в прочитанном тексте запрашиваемой информации</t>
  </si>
  <si>
    <t xml:space="preserve">Грамматические навыки употребления нужной морфологической формы данного слова в коммуникативно-значимом кон-тексте </t>
  </si>
  <si>
    <t>Лексико-грамматические навыки образо-вания и употребления родственного слова нужной части речи с использованием аф-фиксации в коммуникативно-значимом контексте</t>
  </si>
  <si>
    <t>КДР по английскому языку (8 кл.) 17.10.2018 г.</t>
  </si>
  <si>
    <t>2.1</t>
  </si>
  <si>
    <t>3.1</t>
  </si>
  <si>
    <t>3.2</t>
  </si>
  <si>
    <t>5.2.15
5.2.16
5.2.21
5.2.25</t>
  </si>
  <si>
    <t>5.3.6</t>
  </si>
  <si>
    <t>8 А СОШ22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</si>
</sst>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2"/>
      <color theme="1"/>
      <name val="TimesNewRoman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</cellStyleXfs>
  <cellXfs count="130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quotePrefix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9" fontId="14" fillId="0" borderId="2" xfId="3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3" fillId="8" borderId="2" xfId="3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4" fillId="0" borderId="0" xfId="0" applyFont="1" applyAlignment="1" applyProtection="1">
      <alignment horizontal="center"/>
      <protection hidden="1"/>
    </xf>
    <xf numFmtId="0" fontId="20" fillId="0" borderId="2" xfId="0" applyFont="1" applyBorder="1" applyAlignment="1" applyProtection="1">
      <alignment horizontal="center" vertical="center" wrapText="1"/>
      <protection locked="0" hidden="1"/>
    </xf>
    <xf numFmtId="0" fontId="20" fillId="7" borderId="2" xfId="0" applyFont="1" applyFill="1" applyBorder="1" applyAlignment="1" applyProtection="1">
      <alignment horizontal="center" vertical="center" wrapText="1"/>
      <protection locked="0" hidden="1"/>
    </xf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vertical="center" wrapText="1"/>
    </xf>
    <xf numFmtId="49" fontId="23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9" fontId="14" fillId="0" borderId="0" xfId="3" applyFont="1" applyBorder="1" applyAlignment="1" applyProtection="1">
      <alignment horizontal="center" vertical="center" wrapText="1"/>
      <protection locked="0"/>
    </xf>
    <xf numFmtId="49" fontId="23" fillId="0" borderId="37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wrapText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49" fontId="23" fillId="0" borderId="2" xfId="0" applyNumberFormat="1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locked="0" hidden="1"/>
    </xf>
    <xf numFmtId="0" fontId="23" fillId="0" borderId="35" xfId="0" applyNumberFormat="1" applyFont="1" applyBorder="1" applyAlignment="1">
      <alignment horizontal="center" vertical="center" wrapText="1"/>
    </xf>
    <xf numFmtId="0" fontId="23" fillId="0" borderId="36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" xfId="3" builtinId="5"/>
  </cellStyles>
  <dxfs count="19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Z4" sqref="Z4"/>
    </sheetView>
  </sheetViews>
  <sheetFormatPr defaultRowHeight="14.4"/>
  <cols>
    <col min="1" max="1" width="25.5546875" customWidth="1"/>
    <col min="2" max="2" width="12.88671875" customWidth="1"/>
    <col min="3" max="3" width="8.44140625" customWidth="1"/>
    <col min="4" max="4" width="16.6640625" customWidth="1"/>
    <col min="5" max="6" width="8.33203125" customWidth="1"/>
    <col min="7" max="8" width="7.6640625" customWidth="1"/>
    <col min="9" max="12" width="8.33203125" customWidth="1"/>
    <col min="13" max="13" width="8.6640625" customWidth="1"/>
    <col min="14" max="17" width="7.6640625" customWidth="1"/>
    <col min="18" max="21" width="8.33203125" customWidth="1"/>
    <col min="22" max="25" width="7.5546875" customWidth="1"/>
    <col min="30" max="30" width="16.88671875" customWidth="1"/>
  </cols>
  <sheetData>
    <row r="1" spans="1:30" ht="42.6" thickBot="1">
      <c r="A1" s="110" t="e">
        <f>#REF!</f>
        <v>#REF!</v>
      </c>
      <c r="B1" s="111"/>
      <c r="C1" s="112"/>
      <c r="D1" s="39" t="s">
        <v>54</v>
      </c>
      <c r="E1" s="31"/>
      <c r="F1" s="113" t="e">
        <f>#REF!</f>
        <v>#REF!</v>
      </c>
      <c r="G1" s="114"/>
      <c r="H1" s="115" t="s">
        <v>51</v>
      </c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30" ht="15" thickBot="1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>
      <c r="A3" s="108" t="s">
        <v>52</v>
      </c>
      <c r="B3" s="116" t="s">
        <v>49</v>
      </c>
      <c r="C3" s="118" t="s">
        <v>48</v>
      </c>
      <c r="D3" s="105" t="s">
        <v>55</v>
      </c>
      <c r="E3" s="107" t="s">
        <v>50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8" t="s">
        <v>57</v>
      </c>
      <c r="W3" s="109"/>
      <c r="X3" s="109"/>
      <c r="Y3" s="109"/>
      <c r="Z3" s="108" t="s">
        <v>59</v>
      </c>
      <c r="AA3" s="109"/>
      <c r="AB3" s="109"/>
      <c r="AC3" s="109"/>
      <c r="AD3" s="103" t="s">
        <v>58</v>
      </c>
    </row>
    <row r="4" spans="1:30" ht="16.2" thickBot="1">
      <c r="A4" s="108"/>
      <c r="B4" s="117"/>
      <c r="C4" s="119"/>
      <c r="D4" s="10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4"/>
    </row>
    <row r="5" spans="1:30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" thickBot="1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" thickBot="1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" thickBot="1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" thickBot="1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" thickBot="1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" thickBot="1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" thickBot="1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" thickBot="1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" thickBot="1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" thickBot="1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1:C1"/>
    <mergeCell ref="F1:G1"/>
    <mergeCell ref="H1:T1"/>
    <mergeCell ref="A3:A4"/>
    <mergeCell ref="B3:B4"/>
    <mergeCell ref="C3:C4"/>
    <mergeCell ref="AD3:AD4"/>
    <mergeCell ref="D3:D4"/>
    <mergeCell ref="E3:U3"/>
    <mergeCell ref="V3:Y3"/>
    <mergeCell ref="Z3:AC3"/>
  </mergeCells>
  <conditionalFormatting sqref="AD5:AD54">
    <cfRule type="expression" dxfId="18" priority="2">
      <formula>AND($C5&lt;&gt;0,$AD5&lt;&gt;100)</formula>
    </cfRule>
  </conditionalFormatting>
  <conditionalFormatting sqref="G5:H48 N5:Q48 V5:Y48">
    <cfRule type="cellIs" dxfId="17" priority="12" operator="greaterThan">
      <formula>#REF!</formula>
    </cfRule>
  </conditionalFormatting>
  <conditionalFormatting sqref="B5:B48">
    <cfRule type="cellIs" dxfId="16" priority="10" stopIfTrue="1" operator="lessThan">
      <formula>#REF!</formula>
    </cfRule>
  </conditionalFormatting>
  <conditionalFormatting sqref="E5:F48">
    <cfRule type="expression" dxfId="15" priority="90">
      <formula>IF(SUM(#REF!)&gt;#REF!,1)</formula>
    </cfRule>
  </conditionalFormatting>
  <conditionalFormatting sqref="G49:H54 N49:Q54 V49:Y54">
    <cfRule type="cellIs" dxfId="14" priority="125" operator="greaterThan">
      <formula>#REF!</formula>
    </cfRule>
  </conditionalFormatting>
  <conditionalFormatting sqref="B49:B54">
    <cfRule type="cellIs" dxfId="13" priority="131" stopIfTrue="1" operator="lessThan">
      <formula>#REF!</formula>
    </cfRule>
  </conditionalFormatting>
  <conditionalFormatting sqref="E49:F54">
    <cfRule type="expression" dxfId="12" priority="133">
      <formula>IF(SUM(#REF!)&gt;#REF!,1)</formula>
    </cfRule>
  </conditionalFormatting>
  <conditionalFormatting sqref="I49:M54">
    <cfRule type="expression" dxfId="11" priority="135">
      <formula>IF(SUM(#REF!)&gt;#REF!,1)</formula>
    </cfRule>
  </conditionalFormatting>
  <conditionalFormatting sqref="R49:U54">
    <cfRule type="expression" dxfId="10" priority="137">
      <formula>IF(SUM(#REF!)&gt;#REF!,1)</formula>
    </cfRule>
  </conditionalFormatting>
  <conditionalFormatting sqref="C49:D54">
    <cfRule type="expression" dxfId="9" priority="139" stopIfTrue="1">
      <formula>IF(AND(SUM(#REF!)&lt;&gt;#REF!,NOT(ISBLANK(#REF!))),1)</formula>
    </cfRule>
  </conditionalFormatting>
  <conditionalFormatting sqref="V49:Y54">
    <cfRule type="expression" dxfId="8" priority="141">
      <formula>SUM(#REF!)&gt;#REF!</formula>
    </cfRule>
  </conditionalFormatting>
  <conditionalFormatting sqref="I5:M48">
    <cfRule type="expression" dxfId="7" priority="272">
      <formula>IF(SUM(#REF!)&gt;#REF!,1)</formula>
    </cfRule>
  </conditionalFormatting>
  <conditionalFormatting sqref="R5:U48">
    <cfRule type="expression" dxfId="6" priority="1782">
      <formula>IF(SUM(#REF!)&gt;#REF!,1)</formula>
    </cfRule>
  </conditionalFormatting>
  <conditionalFormatting sqref="C5:D48">
    <cfRule type="expression" dxfId="5" priority="1784" stopIfTrue="1">
      <formula>IF(AND(SUM(#REF!)&lt;&gt;#REF!,NOT(ISBLANK(#REF!))),1)</formula>
    </cfRule>
  </conditionalFormatting>
  <conditionalFormatting sqref="V5:Y48">
    <cfRule type="expression" dxfId="4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G2" sqref="G2"/>
    </sheetView>
  </sheetViews>
  <sheetFormatPr defaultColWidth="9.109375" defaultRowHeight="13.2"/>
  <cols>
    <col min="1" max="1" width="9.109375" style="42"/>
    <col min="2" max="2" width="22.88671875" style="42" bestFit="1" customWidth="1"/>
    <col min="3" max="16384" width="9.109375" style="42"/>
  </cols>
  <sheetData>
    <row r="1" spans="1:3" ht="15.6">
      <c r="A1" s="40">
        <v>1</v>
      </c>
      <c r="B1" s="41" t="s">
        <v>11</v>
      </c>
      <c r="C1" s="42">
        <v>1</v>
      </c>
    </row>
    <row r="2" spans="1:3" ht="15.6">
      <c r="A2" s="40">
        <v>2</v>
      </c>
      <c r="B2" s="41" t="s">
        <v>12</v>
      </c>
      <c r="C2" s="42">
        <v>2</v>
      </c>
    </row>
    <row r="3" spans="1:3" ht="15.6">
      <c r="A3" s="40">
        <v>3</v>
      </c>
      <c r="B3" s="41" t="s">
        <v>7</v>
      </c>
      <c r="C3" s="42">
        <v>3</v>
      </c>
    </row>
    <row r="4" spans="1:3" ht="15.6">
      <c r="A4" s="40">
        <v>4</v>
      </c>
      <c r="B4" s="41" t="s">
        <v>13</v>
      </c>
      <c r="C4" s="42">
        <v>4</v>
      </c>
    </row>
    <row r="5" spans="1:3" ht="15.6">
      <c r="A5" s="40">
        <v>5</v>
      </c>
      <c r="B5" s="41" t="s">
        <v>14</v>
      </c>
      <c r="C5" s="42">
        <v>5</v>
      </c>
    </row>
    <row r="7" spans="1:3" ht="15.6">
      <c r="A7" s="40">
        <v>7</v>
      </c>
      <c r="B7" s="41" t="s">
        <v>56</v>
      </c>
      <c r="C7" s="42">
        <v>6</v>
      </c>
    </row>
    <row r="9" spans="1:3" ht="15.6">
      <c r="A9" s="40">
        <v>9</v>
      </c>
      <c r="B9" s="41" t="s">
        <v>29</v>
      </c>
      <c r="C9" s="42">
        <v>7</v>
      </c>
    </row>
    <row r="10" spans="1:3" ht="15.6">
      <c r="A10" s="40">
        <v>10</v>
      </c>
      <c r="B10" s="41" t="s">
        <v>15</v>
      </c>
      <c r="C10" s="42">
        <v>8</v>
      </c>
    </row>
    <row r="11" spans="1:3" ht="15.6">
      <c r="A11" s="40">
        <v>11</v>
      </c>
      <c r="B11" s="41" t="s">
        <v>16</v>
      </c>
      <c r="C11" s="42">
        <v>9</v>
      </c>
    </row>
    <row r="14" spans="1:3" ht="15.6">
      <c r="A14" s="40">
        <v>14</v>
      </c>
      <c r="B14" s="41" t="s">
        <v>0</v>
      </c>
      <c r="C14" s="42">
        <v>10</v>
      </c>
    </row>
    <row r="15" spans="1:3" ht="15.6">
      <c r="A15" s="40">
        <v>15</v>
      </c>
      <c r="B15" s="41" t="s">
        <v>5</v>
      </c>
      <c r="C15" s="42">
        <v>11</v>
      </c>
    </row>
    <row r="16" spans="1:3" ht="15.6">
      <c r="A16" s="40">
        <v>16</v>
      </c>
      <c r="B16" s="41" t="s">
        <v>6</v>
      </c>
      <c r="C16" s="42">
        <v>12</v>
      </c>
    </row>
    <row r="17" spans="1:3" ht="15.6">
      <c r="A17" s="40">
        <v>17</v>
      </c>
      <c r="B17" s="41" t="s">
        <v>8</v>
      </c>
      <c r="C17" s="42">
        <v>13</v>
      </c>
    </row>
    <row r="18" spans="1:3" ht="15.6">
      <c r="A18" s="40">
        <v>18</v>
      </c>
      <c r="B18" s="41" t="s">
        <v>9</v>
      </c>
      <c r="C18" s="42">
        <v>14</v>
      </c>
    </row>
    <row r="19" spans="1:3" ht="15.6">
      <c r="A19" s="40">
        <v>19</v>
      </c>
      <c r="B19" s="41" t="s">
        <v>17</v>
      </c>
      <c r="C19" s="42">
        <v>15</v>
      </c>
    </row>
    <row r="20" spans="1:3" ht="15.6">
      <c r="A20" s="40">
        <v>20</v>
      </c>
      <c r="B20" s="41" t="s">
        <v>18</v>
      </c>
      <c r="C20" s="42">
        <v>16</v>
      </c>
    </row>
    <row r="21" spans="1:3" ht="15.6">
      <c r="A21" s="40">
        <v>21</v>
      </c>
      <c r="B21" s="41" t="s">
        <v>19</v>
      </c>
      <c r="C21" s="42">
        <v>17</v>
      </c>
    </row>
    <row r="22" spans="1:3" ht="15.6">
      <c r="A22" s="40">
        <v>22</v>
      </c>
      <c r="B22" s="41" t="s">
        <v>20</v>
      </c>
      <c r="C22" s="42">
        <v>18</v>
      </c>
    </row>
    <row r="23" spans="1:3" ht="15.6">
      <c r="A23" s="40">
        <v>23</v>
      </c>
      <c r="B23" s="41" t="s">
        <v>21</v>
      </c>
      <c r="C23" s="42">
        <v>19</v>
      </c>
    </row>
    <row r="24" spans="1:3" ht="15.6">
      <c r="A24" s="40">
        <v>24</v>
      </c>
      <c r="B24" s="41" t="s">
        <v>22</v>
      </c>
      <c r="C24" s="42">
        <v>20</v>
      </c>
    </row>
    <row r="25" spans="1:3" ht="15.6">
      <c r="A25" s="40">
        <v>25</v>
      </c>
      <c r="B25" s="41" t="s">
        <v>23</v>
      </c>
      <c r="C25" s="42">
        <v>21</v>
      </c>
    </row>
    <row r="26" spans="1:3" ht="15.6">
      <c r="A26" s="40">
        <v>26</v>
      </c>
      <c r="B26" s="41" t="s">
        <v>24</v>
      </c>
      <c r="C26" s="42">
        <v>22</v>
      </c>
    </row>
    <row r="27" spans="1:3" ht="15.6">
      <c r="A27" s="40">
        <v>27</v>
      </c>
      <c r="B27" s="41" t="s">
        <v>26</v>
      </c>
      <c r="C27" s="42">
        <v>23</v>
      </c>
    </row>
    <row r="28" spans="1:3" ht="15.6">
      <c r="A28" s="40">
        <v>28</v>
      </c>
      <c r="B28" s="41" t="s">
        <v>25</v>
      </c>
      <c r="C28" s="42">
        <v>24</v>
      </c>
    </row>
    <row r="29" spans="1:3" ht="15.6">
      <c r="A29" s="40">
        <v>29</v>
      </c>
      <c r="B29" s="41" t="s">
        <v>27</v>
      </c>
      <c r="C29" s="42">
        <v>25</v>
      </c>
    </row>
    <row r="30" spans="1:3" ht="15.6">
      <c r="A30" s="40">
        <v>30</v>
      </c>
      <c r="B30" s="41" t="s">
        <v>28</v>
      </c>
      <c r="C30" s="42">
        <v>26</v>
      </c>
    </row>
    <row r="31" spans="1:3" ht="15.6">
      <c r="A31" s="40">
        <v>31</v>
      </c>
      <c r="B31" s="41" t="s">
        <v>30</v>
      </c>
      <c r="C31" s="42">
        <v>27</v>
      </c>
    </row>
    <row r="32" spans="1:3" ht="15.6">
      <c r="A32" s="40">
        <v>32</v>
      </c>
      <c r="B32" s="41" t="s">
        <v>31</v>
      </c>
      <c r="C32" s="42">
        <v>28</v>
      </c>
    </row>
    <row r="33" spans="1:3" ht="15.6">
      <c r="A33" s="40">
        <v>33</v>
      </c>
      <c r="B33" s="41" t="s">
        <v>32</v>
      </c>
      <c r="C33" s="42">
        <v>29</v>
      </c>
    </row>
    <row r="34" spans="1:3" ht="15.6">
      <c r="A34" s="40">
        <v>34</v>
      </c>
      <c r="B34" s="41" t="s">
        <v>33</v>
      </c>
      <c r="C34" s="42">
        <v>30</v>
      </c>
    </row>
    <row r="35" spans="1:3" ht="15.6">
      <c r="A35" s="40">
        <v>35</v>
      </c>
      <c r="B35" s="41" t="s">
        <v>34</v>
      </c>
      <c r="C35" s="42">
        <v>31</v>
      </c>
    </row>
    <row r="36" spans="1:3" ht="15.6">
      <c r="A36" s="40">
        <v>36</v>
      </c>
      <c r="B36" s="41" t="s">
        <v>35</v>
      </c>
      <c r="C36" s="42">
        <v>32</v>
      </c>
    </row>
    <row r="37" spans="1:3" ht="15.6">
      <c r="A37" s="40">
        <v>37</v>
      </c>
      <c r="B37" s="41" t="s">
        <v>36</v>
      </c>
      <c r="C37" s="42">
        <v>33</v>
      </c>
    </row>
    <row r="38" spans="1:3" ht="15.6">
      <c r="A38" s="40">
        <v>38</v>
      </c>
      <c r="B38" s="41" t="s">
        <v>37</v>
      </c>
      <c r="C38" s="42">
        <v>34</v>
      </c>
    </row>
    <row r="39" spans="1:3" ht="15.6">
      <c r="A39" s="40">
        <v>39</v>
      </c>
      <c r="B39" s="41" t="s">
        <v>38</v>
      </c>
      <c r="C39" s="42">
        <v>35</v>
      </c>
    </row>
    <row r="40" spans="1:3" ht="15.6">
      <c r="A40" s="40">
        <v>40</v>
      </c>
      <c r="B40" s="41" t="s">
        <v>39</v>
      </c>
      <c r="C40" s="42">
        <v>36</v>
      </c>
    </row>
    <row r="41" spans="1:3" ht="15.6">
      <c r="A41" s="40">
        <v>41</v>
      </c>
      <c r="B41" s="41" t="s">
        <v>40</v>
      </c>
      <c r="C41" s="42">
        <v>37</v>
      </c>
    </row>
    <row r="42" spans="1:3" ht="15.6">
      <c r="A42" s="40">
        <v>42</v>
      </c>
      <c r="B42" s="41" t="s">
        <v>41</v>
      </c>
      <c r="C42" s="42">
        <v>38</v>
      </c>
    </row>
    <row r="43" spans="1:3" ht="15.6">
      <c r="A43" s="40">
        <v>43</v>
      </c>
      <c r="B43" s="41" t="s">
        <v>42</v>
      </c>
      <c r="C43" s="42">
        <v>39</v>
      </c>
    </row>
    <row r="44" spans="1:3" ht="15.6">
      <c r="A44" s="40">
        <v>44</v>
      </c>
      <c r="B44" s="41" t="s">
        <v>43</v>
      </c>
      <c r="C44" s="42">
        <v>40</v>
      </c>
    </row>
    <row r="45" spans="1:3" ht="15.6">
      <c r="A45" s="40">
        <v>45</v>
      </c>
      <c r="B45" s="41" t="s">
        <v>44</v>
      </c>
      <c r="C45" s="42">
        <v>41</v>
      </c>
    </row>
    <row r="46" spans="1:3" ht="15.6">
      <c r="A46" s="40">
        <v>46</v>
      </c>
      <c r="B46" s="41" t="s">
        <v>46</v>
      </c>
      <c r="C46" s="42">
        <v>42</v>
      </c>
    </row>
    <row r="47" spans="1:3" ht="15.6">
      <c r="A47" s="40">
        <v>47</v>
      </c>
      <c r="B47" s="41" t="s">
        <v>45</v>
      </c>
      <c r="C47" s="42">
        <v>43</v>
      </c>
    </row>
    <row r="48" spans="1:3" ht="15.6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Z43"/>
  <sheetViews>
    <sheetView tabSelected="1" zoomScale="80" zoomScaleNormal="80" workbookViewId="0">
      <selection activeCell="E8" sqref="E8"/>
    </sheetView>
  </sheetViews>
  <sheetFormatPr defaultRowHeight="14.4"/>
  <cols>
    <col min="2" max="2" width="10.88671875" customWidth="1"/>
    <col min="3" max="3" width="43.109375" customWidth="1"/>
    <col min="4" max="4" width="14.44140625" customWidth="1"/>
    <col min="5" max="5" width="21" customWidth="1"/>
    <col min="6" max="6" width="11.88671875" customWidth="1"/>
    <col min="7" max="7" width="6.44140625" bestFit="1" customWidth="1"/>
    <col min="8" max="8" width="10.5546875" bestFit="1" customWidth="1"/>
    <col min="9" max="9" width="13" customWidth="1"/>
    <col min="10" max="10" width="62.44140625" customWidth="1"/>
    <col min="11" max="17" width="6.109375" customWidth="1"/>
  </cols>
  <sheetData>
    <row r="2" spans="2:26" s="55" customFormat="1">
      <c r="B2" s="59" t="s">
        <v>73</v>
      </c>
      <c r="C2" s="60">
        <v>0.71</v>
      </c>
      <c r="D2" s="60">
        <v>0.71</v>
      </c>
      <c r="E2" s="60">
        <v>0.36</v>
      </c>
      <c r="F2" s="60">
        <v>0.64</v>
      </c>
      <c r="G2" s="60">
        <v>0.84</v>
      </c>
      <c r="H2" s="60">
        <v>0.72</v>
      </c>
      <c r="I2" s="60">
        <v>0.56000000000000005</v>
      </c>
      <c r="J2" s="60">
        <v>0.88</v>
      </c>
      <c r="K2" s="60">
        <v>0.44</v>
      </c>
      <c r="L2" s="60">
        <v>0.44</v>
      </c>
      <c r="M2" s="60">
        <v>0.72</v>
      </c>
      <c r="N2" s="60">
        <v>0.6</v>
      </c>
      <c r="O2" s="60">
        <v>0.64</v>
      </c>
      <c r="P2" s="60">
        <v>0.36</v>
      </c>
      <c r="Q2" s="60">
        <v>0.4</v>
      </c>
      <c r="R2" s="60">
        <v>0.64</v>
      </c>
      <c r="S2" s="60">
        <v>0.56000000000000005</v>
      </c>
      <c r="T2" s="60">
        <v>0.48</v>
      </c>
      <c r="U2" s="60">
        <v>0.52</v>
      </c>
      <c r="V2" s="60">
        <v>0.32</v>
      </c>
      <c r="W2" s="60">
        <v>0.28000000000000003</v>
      </c>
      <c r="X2" s="60">
        <v>0.48</v>
      </c>
      <c r="Y2" s="60">
        <v>0</v>
      </c>
      <c r="Z2" s="60">
        <v>0.36</v>
      </c>
    </row>
    <row r="3" spans="2:26">
      <c r="C3" s="69">
        <v>1</v>
      </c>
      <c r="D3" s="70">
        <v>2</v>
      </c>
      <c r="E3" s="69">
        <v>3</v>
      </c>
      <c r="F3" s="70">
        <v>4</v>
      </c>
      <c r="G3" s="69">
        <v>5</v>
      </c>
      <c r="H3" s="70">
        <v>6</v>
      </c>
      <c r="I3" s="69">
        <v>7</v>
      </c>
      <c r="J3" s="70">
        <v>8</v>
      </c>
      <c r="K3" s="69">
        <v>9</v>
      </c>
      <c r="L3" s="70">
        <v>10</v>
      </c>
      <c r="M3" s="69">
        <v>11</v>
      </c>
      <c r="N3" s="70">
        <v>12</v>
      </c>
      <c r="O3" s="69">
        <v>13</v>
      </c>
      <c r="P3" s="70">
        <v>14</v>
      </c>
      <c r="Q3" s="69">
        <v>15</v>
      </c>
      <c r="R3" s="70">
        <v>16</v>
      </c>
      <c r="S3" s="69">
        <v>17</v>
      </c>
      <c r="T3" s="70">
        <v>18</v>
      </c>
      <c r="U3" s="69">
        <v>19</v>
      </c>
      <c r="V3" s="70">
        <v>20</v>
      </c>
      <c r="W3" s="69">
        <v>21</v>
      </c>
      <c r="X3" s="70">
        <v>22</v>
      </c>
      <c r="Y3" s="69">
        <v>23</v>
      </c>
      <c r="Z3" s="70">
        <v>24</v>
      </c>
    </row>
    <row r="4" spans="2:26">
      <c r="C4" s="85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2:26">
      <c r="C5" s="85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2:26">
      <c r="C6" s="85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26">
      <c r="C7" s="55" t="s">
        <v>105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2:26">
      <c r="B8" s="55"/>
      <c r="C8" s="55" t="s">
        <v>75</v>
      </c>
      <c r="D8" s="55" t="s">
        <v>111</v>
      </c>
      <c r="E8" s="55"/>
      <c r="F8" s="55"/>
      <c r="G8" s="55"/>
      <c r="H8" s="55"/>
      <c r="I8" s="55"/>
      <c r="J8" s="55"/>
    </row>
    <row r="9" spans="2:26" ht="21">
      <c r="F9" s="64" t="str">
        <f>IF(COUNTIF(C2:J2,"")=0,"","Введите уровень успешности каждого задания")</f>
        <v/>
      </c>
    </row>
    <row r="10" spans="2:26" ht="55.2">
      <c r="B10" s="81" t="s">
        <v>60</v>
      </c>
      <c r="C10" s="68" t="s">
        <v>62</v>
      </c>
      <c r="D10" s="68" t="s">
        <v>63</v>
      </c>
      <c r="E10" s="68" t="s">
        <v>66</v>
      </c>
      <c r="F10" s="68" t="s">
        <v>64</v>
      </c>
      <c r="G10" s="68" t="s">
        <v>65</v>
      </c>
      <c r="H10" s="68" t="s">
        <v>61</v>
      </c>
      <c r="I10" s="68" t="s">
        <v>67</v>
      </c>
      <c r="J10" s="68" t="s">
        <v>79</v>
      </c>
    </row>
    <row r="11" spans="2:26" ht="48" customHeight="1">
      <c r="B11" s="65">
        <v>1</v>
      </c>
      <c r="C11" s="102" t="s">
        <v>100</v>
      </c>
      <c r="D11" s="101"/>
      <c r="E11" s="87" t="s">
        <v>106</v>
      </c>
      <c r="F11" s="78"/>
      <c r="G11" s="66">
        <v>4</v>
      </c>
      <c r="H11" s="83">
        <f>IF(I11="","",I11*G11)</f>
        <v>2.84</v>
      </c>
      <c r="I11" s="67">
        <f>IF($C$2="","",$C$2)</f>
        <v>0.71</v>
      </c>
      <c r="J11" s="66" t="str">
        <f t="shared" ref="J11:J25" si="0">IF(I11="",$F$9,IF(I11&gt;=$A$43,$C$43,IF(I11&gt;=$A$42,$C$42,IF(I11&gt;=$A$41,$C$41,IF(I11&gt;=$A$40,$C$40,$C$39)))))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26" ht="48" customHeight="1">
      <c r="B12" s="65">
        <v>2</v>
      </c>
      <c r="C12" s="102" t="s">
        <v>101</v>
      </c>
      <c r="D12" s="101"/>
      <c r="E12" s="87" t="s">
        <v>107</v>
      </c>
      <c r="F12" s="78"/>
      <c r="G12" s="66">
        <v>4</v>
      </c>
      <c r="H12" s="83">
        <f t="shared" ref="H12:H25" si="1">IF(I12="","",I12*G12)</f>
        <v>2.84</v>
      </c>
      <c r="I12" s="67">
        <f>IF($D$2="","",$D$2)</f>
        <v>0.71</v>
      </c>
      <c r="J12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3" spans="2:26" ht="48" customHeight="1">
      <c r="B13" s="65">
        <v>3</v>
      </c>
      <c r="C13" s="120" t="s">
        <v>102</v>
      </c>
      <c r="D13" s="124"/>
      <c r="E13" s="121" t="s">
        <v>108</v>
      </c>
      <c r="F13" s="78"/>
      <c r="G13" s="66">
        <v>1</v>
      </c>
      <c r="H13" s="83">
        <f t="shared" si="1"/>
        <v>0.36</v>
      </c>
      <c r="I13" s="67">
        <f>IF($E$2="","",$E$2)</f>
        <v>0.36</v>
      </c>
      <c r="J13" s="66" t="str">
        <f t="shared" si="0"/>
        <v>Данный элемент содержания усвоен на низком уровне. Требуется коррекция.</v>
      </c>
    </row>
    <row r="14" spans="2:26" ht="48" customHeight="1">
      <c r="B14" s="65">
        <v>4</v>
      </c>
      <c r="C14" s="120"/>
      <c r="D14" s="125"/>
      <c r="E14" s="122"/>
      <c r="F14" s="78"/>
      <c r="G14" s="66">
        <v>1</v>
      </c>
      <c r="H14" s="83">
        <f t="shared" si="1"/>
        <v>0.64</v>
      </c>
      <c r="I14" s="67">
        <f>IF($F$2="","",$F$2)</f>
        <v>0.64</v>
      </c>
      <c r="J14" s="66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5" spans="2:26" ht="48" customHeight="1">
      <c r="B15" s="65">
        <v>5</v>
      </c>
      <c r="C15" s="120"/>
      <c r="D15" s="125"/>
      <c r="E15" s="122"/>
      <c r="F15" s="78"/>
      <c r="G15" s="66">
        <v>1</v>
      </c>
      <c r="H15" s="83">
        <f t="shared" si="1"/>
        <v>0.84</v>
      </c>
      <c r="I15" s="67">
        <f>IF($G$2="","",$G$2)</f>
        <v>0.84</v>
      </c>
      <c r="J15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26" ht="48" customHeight="1">
      <c r="B16" s="65">
        <v>6</v>
      </c>
      <c r="C16" s="120"/>
      <c r="D16" s="125"/>
      <c r="E16" s="122"/>
      <c r="F16" s="78"/>
      <c r="G16" s="66">
        <v>1</v>
      </c>
      <c r="H16" s="83">
        <f t="shared" si="1"/>
        <v>0.72</v>
      </c>
      <c r="I16" s="67">
        <f>IF($H$2="","",$H$2)</f>
        <v>0.72</v>
      </c>
      <c r="J16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7" spans="2:10" ht="48" customHeight="1">
      <c r="B17" s="65">
        <v>7</v>
      </c>
      <c r="C17" s="120"/>
      <c r="D17" s="125"/>
      <c r="E17" s="122"/>
      <c r="F17" s="78"/>
      <c r="G17" s="66">
        <v>1</v>
      </c>
      <c r="H17" s="83">
        <f t="shared" si="1"/>
        <v>0.56000000000000005</v>
      </c>
      <c r="I17" s="67">
        <f>IF($I$2="","",$I$2)</f>
        <v>0.56000000000000005</v>
      </c>
      <c r="J17" s="66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8" spans="2:10" ht="48" customHeight="1">
      <c r="B18" s="65">
        <v>8</v>
      </c>
      <c r="C18" s="120"/>
      <c r="D18" s="125"/>
      <c r="E18" s="122"/>
      <c r="F18" s="78"/>
      <c r="G18" s="66">
        <v>1</v>
      </c>
      <c r="H18" s="83">
        <f t="shared" si="1"/>
        <v>0.88</v>
      </c>
      <c r="I18" s="67">
        <f>IF($J$2="","",$J$2)</f>
        <v>0.88</v>
      </c>
      <c r="J18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9" spans="2:10" ht="48" customHeight="1">
      <c r="B19" s="65">
        <v>9</v>
      </c>
      <c r="C19" s="120"/>
      <c r="D19" s="126"/>
      <c r="E19" s="123"/>
      <c r="F19" s="78"/>
      <c r="G19" s="66">
        <v>1</v>
      </c>
      <c r="H19" s="83">
        <f t="shared" si="1"/>
        <v>0.44</v>
      </c>
      <c r="I19" s="67">
        <f>IF($K$2="","",$K$2)</f>
        <v>0.44</v>
      </c>
      <c r="J19" s="66" t="str">
        <f t="shared" si="0"/>
        <v>Данный элемент содержания усвоен на низком уровне. Требуется коррекция.</v>
      </c>
    </row>
    <row r="20" spans="2:10" ht="48" customHeight="1">
      <c r="B20" s="65">
        <v>10</v>
      </c>
      <c r="C20" s="120" t="s">
        <v>103</v>
      </c>
      <c r="D20" s="124"/>
      <c r="E20" s="121" t="s">
        <v>109</v>
      </c>
      <c r="F20" s="78"/>
      <c r="G20" s="66">
        <v>1</v>
      </c>
      <c r="H20" s="83">
        <f t="shared" si="1"/>
        <v>0.44</v>
      </c>
      <c r="I20" s="67">
        <f>IF($L$2="","",$L$2)</f>
        <v>0.44</v>
      </c>
      <c r="J20" s="66" t="str">
        <f t="shared" si="0"/>
        <v>Данный элемент содержания усвоен на низком уровне. Требуется коррекция.</v>
      </c>
    </row>
    <row r="21" spans="2:10" ht="48" customHeight="1">
      <c r="B21" s="65">
        <v>11</v>
      </c>
      <c r="C21" s="120"/>
      <c r="D21" s="125"/>
      <c r="E21" s="122"/>
      <c r="F21" s="78"/>
      <c r="G21" s="66">
        <v>1</v>
      </c>
      <c r="H21" s="83">
        <f t="shared" si="1"/>
        <v>0.72</v>
      </c>
      <c r="I21" s="67">
        <f>IF($M$2="","",$M$2)</f>
        <v>0.72</v>
      </c>
      <c r="J21" s="66" t="str">
        <f t="shared" si="0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2" spans="2:10" ht="48" customHeight="1">
      <c r="B22" s="65">
        <v>12</v>
      </c>
      <c r="C22" s="120"/>
      <c r="D22" s="125"/>
      <c r="E22" s="122"/>
      <c r="F22" s="78"/>
      <c r="G22" s="66">
        <v>1</v>
      </c>
      <c r="H22" s="83">
        <f t="shared" si="1"/>
        <v>0.6</v>
      </c>
      <c r="I22" s="67">
        <f>IF($N$2="","",$N$2)</f>
        <v>0.6</v>
      </c>
      <c r="J22" s="66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3" spans="2:10" ht="48" customHeight="1">
      <c r="B23" s="65">
        <v>13</v>
      </c>
      <c r="C23" s="120"/>
      <c r="D23" s="125"/>
      <c r="E23" s="122"/>
      <c r="F23" s="78"/>
      <c r="G23" s="66">
        <v>1</v>
      </c>
      <c r="H23" s="83">
        <f t="shared" ref="H23:H24" si="2">IF(I23="","",I23*G23)</f>
        <v>0.64</v>
      </c>
      <c r="I23" s="67">
        <f t="shared" ref="I23" si="3">IF($O$2="","",$O$2)</f>
        <v>0.64</v>
      </c>
      <c r="J23" s="66" t="str">
        <f t="shared" si="0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4" spans="2:10" ht="48" customHeight="1">
      <c r="B24" s="65">
        <v>14</v>
      </c>
      <c r="C24" s="120"/>
      <c r="D24" s="125"/>
      <c r="E24" s="122"/>
      <c r="F24" s="78"/>
      <c r="G24" s="66">
        <v>1</v>
      </c>
      <c r="H24" s="83">
        <f t="shared" si="2"/>
        <v>0.36</v>
      </c>
      <c r="I24" s="67">
        <f>IF($P$2="","",$P$2)</f>
        <v>0.36</v>
      </c>
      <c r="J24" s="66" t="str">
        <f t="shared" si="0"/>
        <v>Данный элемент содержания усвоен на низком уровне. Требуется коррекция.</v>
      </c>
    </row>
    <row r="25" spans="2:10" ht="48" customHeight="1">
      <c r="B25" s="65">
        <v>15</v>
      </c>
      <c r="C25" s="120"/>
      <c r="D25" s="125"/>
      <c r="E25" s="122"/>
      <c r="F25" s="78"/>
      <c r="G25" s="66">
        <v>1</v>
      </c>
      <c r="H25" s="83">
        <f t="shared" si="1"/>
        <v>0.4</v>
      </c>
      <c r="I25" s="67">
        <f>IF($Q$2="","",$Q$2)</f>
        <v>0.4</v>
      </c>
      <c r="J25" s="66" t="str">
        <f t="shared" si="0"/>
        <v>Данный элемент содержания усвоен на низком уровне. Требуется коррекция.</v>
      </c>
    </row>
    <row r="26" spans="2:10" ht="48" customHeight="1">
      <c r="B26" s="65">
        <v>16</v>
      </c>
      <c r="C26" s="120"/>
      <c r="D26" s="125"/>
      <c r="E26" s="122"/>
      <c r="F26" s="78"/>
      <c r="G26" s="66">
        <v>1</v>
      </c>
      <c r="H26" s="83">
        <f>IF(I26="","",I26*G26)</f>
        <v>0.64</v>
      </c>
      <c r="I26" s="67">
        <f>IF($R$2="","",$R$2)</f>
        <v>0.64</v>
      </c>
      <c r="J26" s="66" t="str">
        <f t="shared" ref="J26:J34" si="4">IF(I26="",$F$9,IF(I26&gt;=$A$43,$C$43,IF(I26&gt;=$A$42,$C$42,IF(I26&gt;=$A$41,$C$41,IF(I26&gt;=$A$40,$C$40,$C$39)))))</f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7" spans="2:10" ht="48" customHeight="1">
      <c r="B27" s="65">
        <v>17</v>
      </c>
      <c r="C27" s="120"/>
      <c r="D27" s="125"/>
      <c r="E27" s="122"/>
      <c r="F27" s="78"/>
      <c r="G27" s="66">
        <v>1</v>
      </c>
      <c r="H27" s="83">
        <f t="shared" ref="H27:H34" si="5">IF(I27="","",I27*G27)</f>
        <v>0.56000000000000005</v>
      </c>
      <c r="I27" s="67">
        <f>IF($S$2="","",$S$2)</f>
        <v>0.56000000000000005</v>
      </c>
      <c r="J27" s="66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28" spans="2:10" ht="48" customHeight="1">
      <c r="B28" s="65">
        <v>18</v>
      </c>
      <c r="C28" s="120"/>
      <c r="D28" s="126"/>
      <c r="E28" s="123"/>
      <c r="F28" s="78"/>
      <c r="G28" s="66">
        <v>1</v>
      </c>
      <c r="H28" s="83">
        <f t="shared" si="5"/>
        <v>0.48</v>
      </c>
      <c r="I28" s="67">
        <f>IF($T$2="","",$T$2)</f>
        <v>0.48</v>
      </c>
      <c r="J28" s="66" t="str">
        <f t="shared" si="4"/>
        <v>Данный элемент содержания усвоен на низком уровне. Требуется коррекция.</v>
      </c>
    </row>
    <row r="29" spans="2:10" ht="48" customHeight="1">
      <c r="B29" s="65">
        <v>19</v>
      </c>
      <c r="C29" s="120" t="s">
        <v>104</v>
      </c>
      <c r="D29" s="124"/>
      <c r="E29" s="121" t="s">
        <v>110</v>
      </c>
      <c r="F29" s="78"/>
      <c r="G29" s="66">
        <v>1</v>
      </c>
      <c r="H29" s="83">
        <f t="shared" si="5"/>
        <v>0.52</v>
      </c>
      <c r="I29" s="67">
        <f>IF($U$2="","",$U$2)</f>
        <v>0.52</v>
      </c>
      <c r="J29" s="66" t="str">
        <f t="shared" si="4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30" spans="2:10" ht="48" customHeight="1">
      <c r="B30" s="65">
        <v>20</v>
      </c>
      <c r="C30" s="120"/>
      <c r="D30" s="125"/>
      <c r="E30" s="122"/>
      <c r="F30" s="78"/>
      <c r="G30" s="66">
        <v>1</v>
      </c>
      <c r="H30" s="83">
        <f t="shared" si="5"/>
        <v>0.32</v>
      </c>
      <c r="I30" s="67">
        <f>IF($V$2="","",$V$2)</f>
        <v>0.32</v>
      </c>
      <c r="J30" s="66" t="str">
        <f t="shared" si="4"/>
        <v>Данный элемент содержания усвоен на низком уровне. Требуется коррекция.</v>
      </c>
    </row>
    <row r="31" spans="2:10" ht="48" customHeight="1">
      <c r="B31" s="65">
        <v>21</v>
      </c>
      <c r="C31" s="120"/>
      <c r="D31" s="125"/>
      <c r="E31" s="122"/>
      <c r="F31" s="78"/>
      <c r="G31" s="66">
        <v>1</v>
      </c>
      <c r="H31" s="83">
        <f t="shared" si="5"/>
        <v>0.28000000000000003</v>
      </c>
      <c r="I31" s="67">
        <f>IF($W$2="","",$W$2)</f>
        <v>0.28000000000000003</v>
      </c>
      <c r="J31" s="66" t="str">
        <f t="shared" si="4"/>
        <v>Данный элемент содержания усвоен на крайне низком уровне. Требуется серьёзная коррекция.</v>
      </c>
    </row>
    <row r="32" spans="2:10" ht="48" customHeight="1">
      <c r="B32" s="65">
        <v>22</v>
      </c>
      <c r="C32" s="120"/>
      <c r="D32" s="125"/>
      <c r="E32" s="122"/>
      <c r="F32" s="78"/>
      <c r="G32" s="66">
        <v>1</v>
      </c>
      <c r="H32" s="83">
        <f t="shared" si="5"/>
        <v>0.48</v>
      </c>
      <c r="I32" s="67">
        <f>IF($X$2="","",$X$2)</f>
        <v>0.48</v>
      </c>
      <c r="J32" s="66" t="str">
        <f t="shared" si="4"/>
        <v>Данный элемент содержания усвоен на низком уровне. Требуется коррекция.</v>
      </c>
    </row>
    <row r="33" spans="1:10" ht="48" customHeight="1">
      <c r="B33" s="65">
        <v>23</v>
      </c>
      <c r="C33" s="120"/>
      <c r="D33" s="125"/>
      <c r="E33" s="122"/>
      <c r="F33" s="78"/>
      <c r="G33" s="66">
        <v>1</v>
      </c>
      <c r="H33" s="83">
        <f t="shared" si="5"/>
        <v>0</v>
      </c>
      <c r="I33" s="67">
        <f>IF($Y$2="","",$Y$2)</f>
        <v>0</v>
      </c>
      <c r="J33" s="66" t="str">
        <f t="shared" si="4"/>
        <v>Данный элемент содержания усвоен на крайне низком уровне. Требуется серьёзная коррекция.</v>
      </c>
    </row>
    <row r="34" spans="1:10" ht="48" customHeight="1">
      <c r="B34" s="65">
        <v>24</v>
      </c>
      <c r="C34" s="120"/>
      <c r="D34" s="126"/>
      <c r="E34" s="123"/>
      <c r="F34" s="78"/>
      <c r="G34" s="66">
        <v>1</v>
      </c>
      <c r="H34" s="83">
        <f t="shared" si="5"/>
        <v>0.36</v>
      </c>
      <c r="I34" s="67">
        <f>IF($Z$2="","",$Z$2)</f>
        <v>0.36</v>
      </c>
      <c r="J34" s="66" t="str">
        <f t="shared" si="4"/>
        <v>Данный элемент содержания усвоен на низком уровне. Требуется коррекция.</v>
      </c>
    </row>
    <row r="35" spans="1:10" ht="15.6">
      <c r="B35" s="93"/>
      <c r="C35" s="94"/>
      <c r="D35" s="95"/>
      <c r="E35" s="96"/>
      <c r="F35" s="97"/>
      <c r="G35" s="98"/>
      <c r="H35" s="99"/>
      <c r="I35" s="100"/>
      <c r="J35" s="98"/>
    </row>
    <row r="36" spans="1:10" ht="15.6">
      <c r="B36" s="93"/>
      <c r="C36" s="94"/>
      <c r="D36" s="95"/>
      <c r="E36" s="96"/>
      <c r="F36" s="97"/>
      <c r="G36" s="98"/>
      <c r="H36" s="99"/>
      <c r="I36" s="100"/>
      <c r="J36" s="98"/>
    </row>
    <row r="38" spans="1:10" ht="15.6">
      <c r="A38" t="s">
        <v>78</v>
      </c>
      <c r="B38" t="s">
        <v>77</v>
      </c>
      <c r="C38" s="57" t="s">
        <v>68</v>
      </c>
    </row>
    <row r="39" spans="1:10" ht="15.6">
      <c r="A39" s="56">
        <v>0</v>
      </c>
      <c r="B39" s="56">
        <f>A40-0.01</f>
        <v>0.28999999999999998</v>
      </c>
      <c r="C39" s="58" t="s">
        <v>69</v>
      </c>
    </row>
    <row r="40" spans="1:10" ht="15.6">
      <c r="A40" s="56">
        <v>0.3</v>
      </c>
      <c r="B40" s="56">
        <f t="shared" ref="B40:B42" si="6">A41-0.01</f>
        <v>0.49</v>
      </c>
      <c r="C40" s="58" t="s">
        <v>70</v>
      </c>
    </row>
    <row r="41" spans="1:10" ht="15.6">
      <c r="A41" s="56">
        <v>0.5</v>
      </c>
      <c r="B41" s="56">
        <f t="shared" si="6"/>
        <v>0.69</v>
      </c>
      <c r="C41" s="58" t="s">
        <v>83</v>
      </c>
    </row>
    <row r="42" spans="1:10" ht="15.6">
      <c r="A42" s="56">
        <v>0.7</v>
      </c>
      <c r="B42" s="56">
        <f t="shared" si="6"/>
        <v>0.89</v>
      </c>
      <c r="C42" s="58" t="s">
        <v>71</v>
      </c>
    </row>
    <row r="43" spans="1:10" ht="15.6">
      <c r="A43" s="56">
        <v>0.9</v>
      </c>
      <c r="B43" s="56">
        <v>1</v>
      </c>
      <c r="C43" s="58" t="s">
        <v>72</v>
      </c>
    </row>
  </sheetData>
  <sheetProtection algorithmName="SHA-512" hashValue="snfGTPIxOZKHf2QI1o6W7JLoofbvGLD5M2u/SadIXX2xyRuf5YLZXBTuT0EkR8i6BW3Hj0X7kLi+oR2kXNGQ6A==" saltValue="9t9YSHN4R9J3+u3IGIOW2g==" spinCount="100000" sheet="1" objects="1" scenarios="1" formatRows="0"/>
  <mergeCells count="9">
    <mergeCell ref="C13:C19"/>
    <mergeCell ref="C20:C28"/>
    <mergeCell ref="C29:C34"/>
    <mergeCell ref="E13:E19"/>
    <mergeCell ref="E20:E28"/>
    <mergeCell ref="E29:E34"/>
    <mergeCell ref="D13:D19"/>
    <mergeCell ref="D20:D28"/>
    <mergeCell ref="D29:D34"/>
  </mergeCells>
  <conditionalFormatting sqref="A39:C40 J11:J36">
    <cfRule type="expression" dxfId="3" priority="1">
      <formula>$I11&lt;$A$41</formula>
    </cfRule>
  </conditionalFormatting>
  <pageMargins left="0.7" right="0.7" top="0.75" bottom="0.75" header="0.3" footer="0.3"/>
  <pageSetup paperSize="9" scale="64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zoomScale="80" zoomScaleNormal="80" workbookViewId="0">
      <selection activeCell="C10" sqref="C10"/>
    </sheetView>
  </sheetViews>
  <sheetFormatPr defaultColWidth="9.109375" defaultRowHeight="14.4"/>
  <cols>
    <col min="1" max="1" width="9.109375" style="55"/>
    <col min="2" max="2" width="10.88671875" style="55" customWidth="1"/>
    <col min="3" max="3" width="43.109375" style="55" customWidth="1"/>
    <col min="4" max="4" width="16.33203125" style="55" customWidth="1"/>
    <col min="5" max="5" width="17.6640625" style="55" customWidth="1"/>
    <col min="6" max="6" width="13.88671875" style="55" bestFit="1" customWidth="1"/>
    <col min="7" max="7" width="6.44140625" style="55" bestFit="1" customWidth="1"/>
    <col min="8" max="8" width="10.5546875" style="55" bestFit="1" customWidth="1"/>
    <col min="9" max="9" width="19.44140625" style="55" customWidth="1"/>
    <col min="10" max="10" width="62.44140625" style="55" customWidth="1"/>
    <col min="11" max="16384" width="9.109375" style="55"/>
  </cols>
  <sheetData>
    <row r="1" spans="2:32" ht="15.75" customHeight="1">
      <c r="C1" s="127" t="s">
        <v>76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2:32" s="62" customFormat="1">
      <c r="B2" s="61" t="s">
        <v>73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</row>
    <row r="3" spans="2:32" ht="26.4">
      <c r="C3" s="89" t="s">
        <v>84</v>
      </c>
      <c r="D3" s="89" t="s">
        <v>85</v>
      </c>
      <c r="E3" s="89" t="s">
        <v>86</v>
      </c>
      <c r="F3" s="89" t="s">
        <v>87</v>
      </c>
      <c r="G3" s="89" t="s">
        <v>88</v>
      </c>
      <c r="H3" s="89" t="s">
        <v>89</v>
      </c>
      <c r="I3" s="89" t="s">
        <v>90</v>
      </c>
      <c r="J3" s="90" t="s">
        <v>91</v>
      </c>
      <c r="K3" s="90">
        <v>3</v>
      </c>
      <c r="L3" s="90">
        <v>4</v>
      </c>
      <c r="M3" s="90">
        <v>5</v>
      </c>
      <c r="N3" s="90">
        <v>6</v>
      </c>
      <c r="O3" s="90">
        <v>7</v>
      </c>
      <c r="P3" s="89">
        <v>8</v>
      </c>
      <c r="Q3" s="90">
        <v>9</v>
      </c>
      <c r="R3" s="90">
        <v>10</v>
      </c>
      <c r="S3" s="89">
        <v>11</v>
      </c>
      <c r="T3" s="90">
        <v>12</v>
      </c>
      <c r="U3" s="90">
        <v>13</v>
      </c>
      <c r="V3" s="89">
        <v>14</v>
      </c>
      <c r="W3" s="90">
        <v>15</v>
      </c>
      <c r="X3" s="90">
        <v>16</v>
      </c>
      <c r="Y3" s="89">
        <v>17</v>
      </c>
      <c r="Z3" s="90">
        <v>18</v>
      </c>
      <c r="AA3" s="90">
        <v>19</v>
      </c>
      <c r="AB3" s="89">
        <v>20</v>
      </c>
      <c r="AC3" s="90">
        <v>21</v>
      </c>
      <c r="AD3" s="90">
        <v>22</v>
      </c>
      <c r="AE3" s="89">
        <v>23</v>
      </c>
      <c r="AF3" s="90">
        <v>24</v>
      </c>
    </row>
    <row r="4" spans="2:32">
      <c r="B4" s="71" t="s">
        <v>82</v>
      </c>
      <c r="C4" s="88">
        <f>IF(LEN(C3)&lt;4,1,1*LEFT(RIGHT(C3,3),1))</f>
        <v>1</v>
      </c>
      <c r="D4" s="88">
        <f t="shared" ref="D4:W4" si="0">IF(LEN(D3)&lt;4,1,1*LEFT(RIGHT(D3,3),1))</f>
        <v>2</v>
      </c>
      <c r="E4" s="88">
        <f t="shared" si="0"/>
        <v>3</v>
      </c>
      <c r="F4" s="88">
        <f t="shared" si="0"/>
        <v>4</v>
      </c>
      <c r="G4" s="88">
        <f t="shared" si="0"/>
        <v>1</v>
      </c>
      <c r="H4" s="88">
        <f t="shared" si="0"/>
        <v>2</v>
      </c>
      <c r="I4" s="88">
        <f t="shared" si="0"/>
        <v>3</v>
      </c>
      <c r="J4" s="88">
        <f t="shared" si="0"/>
        <v>4</v>
      </c>
      <c r="K4" s="88">
        <f t="shared" si="0"/>
        <v>1</v>
      </c>
      <c r="L4" s="88">
        <f t="shared" si="0"/>
        <v>1</v>
      </c>
      <c r="M4" s="88">
        <f t="shared" si="0"/>
        <v>1</v>
      </c>
      <c r="N4" s="88">
        <f t="shared" si="0"/>
        <v>1</v>
      </c>
      <c r="O4" s="88">
        <f t="shared" si="0"/>
        <v>1</v>
      </c>
      <c r="P4" s="88">
        <f t="shared" si="0"/>
        <v>1</v>
      </c>
      <c r="Q4" s="88">
        <f t="shared" si="0"/>
        <v>1</v>
      </c>
      <c r="R4" s="88">
        <f t="shared" si="0"/>
        <v>1</v>
      </c>
      <c r="S4" s="88">
        <f t="shared" si="0"/>
        <v>1</v>
      </c>
      <c r="T4" s="88">
        <f t="shared" si="0"/>
        <v>1</v>
      </c>
      <c r="U4" s="88">
        <f t="shared" si="0"/>
        <v>1</v>
      </c>
      <c r="V4" s="88">
        <f t="shared" si="0"/>
        <v>1</v>
      </c>
      <c r="W4" s="88">
        <f t="shared" si="0"/>
        <v>1</v>
      </c>
      <c r="X4" s="88">
        <f t="shared" ref="X4:AB4" si="1">IF(LEN(X3)&lt;4,1,1*LEFT(RIGHT(X3,3),1))</f>
        <v>1</v>
      </c>
      <c r="Y4" s="88">
        <f t="shared" si="1"/>
        <v>1</v>
      </c>
      <c r="Z4" s="88">
        <f t="shared" si="1"/>
        <v>1</v>
      </c>
      <c r="AA4" s="88">
        <f t="shared" si="1"/>
        <v>1</v>
      </c>
      <c r="AB4" s="88">
        <f t="shared" si="1"/>
        <v>1</v>
      </c>
      <c r="AC4" s="88">
        <f t="shared" ref="AC4:AF4" si="2">IF(LEN(AC3)&lt;4,1,1*LEFT(RIGHT(AC3,3),1))</f>
        <v>1</v>
      </c>
      <c r="AD4" s="88">
        <f t="shared" si="2"/>
        <v>1</v>
      </c>
      <c r="AE4" s="88">
        <f t="shared" si="2"/>
        <v>1</v>
      </c>
      <c r="AF4" s="88">
        <f t="shared" si="2"/>
        <v>1</v>
      </c>
    </row>
    <row r="5" spans="2:32">
      <c r="B5" s="71" t="s">
        <v>80</v>
      </c>
      <c r="C5" s="88" t="str">
        <f>IF(LEN(C3)&lt;4,C3,LEFT(C3,LEN(C3)-4))</f>
        <v>1</v>
      </c>
      <c r="D5" s="88" t="str">
        <f t="shared" ref="D5:AB5" si="3">IF(LEN(D3)&lt;4,D3,LEFT(D3,LEN(D3)-4))</f>
        <v>1</v>
      </c>
      <c r="E5" s="88" t="str">
        <f t="shared" si="3"/>
        <v>1</v>
      </c>
      <c r="F5" s="88" t="str">
        <f t="shared" si="3"/>
        <v>1</v>
      </c>
      <c r="G5" s="88" t="str">
        <f t="shared" si="3"/>
        <v>2</v>
      </c>
      <c r="H5" s="88" t="str">
        <f t="shared" si="3"/>
        <v>2</v>
      </c>
      <c r="I5" s="88" t="str">
        <f t="shared" si="3"/>
        <v>2</v>
      </c>
      <c r="J5" s="88" t="str">
        <f t="shared" si="3"/>
        <v>2</v>
      </c>
      <c r="K5" s="88">
        <f t="shared" si="3"/>
        <v>3</v>
      </c>
      <c r="L5" s="88">
        <f t="shared" si="3"/>
        <v>4</v>
      </c>
      <c r="M5" s="88">
        <f t="shared" si="3"/>
        <v>5</v>
      </c>
      <c r="N5" s="88">
        <f t="shared" si="3"/>
        <v>6</v>
      </c>
      <c r="O5" s="88">
        <f t="shared" si="3"/>
        <v>7</v>
      </c>
      <c r="P5" s="88">
        <f t="shared" si="3"/>
        <v>8</v>
      </c>
      <c r="Q5" s="88">
        <f t="shared" si="3"/>
        <v>9</v>
      </c>
      <c r="R5" s="88">
        <f t="shared" si="3"/>
        <v>10</v>
      </c>
      <c r="S5" s="88">
        <f t="shared" si="3"/>
        <v>11</v>
      </c>
      <c r="T5" s="88">
        <f t="shared" si="3"/>
        <v>12</v>
      </c>
      <c r="U5" s="88">
        <f t="shared" si="3"/>
        <v>13</v>
      </c>
      <c r="V5" s="88">
        <f t="shared" si="3"/>
        <v>14</v>
      </c>
      <c r="W5" s="88">
        <f t="shared" si="3"/>
        <v>15</v>
      </c>
      <c r="X5" s="88">
        <f t="shared" si="3"/>
        <v>16</v>
      </c>
      <c r="Y5" s="88">
        <f t="shared" si="3"/>
        <v>17</v>
      </c>
      <c r="Z5" s="88">
        <f t="shared" si="3"/>
        <v>18</v>
      </c>
      <c r="AA5" s="88">
        <f t="shared" si="3"/>
        <v>19</v>
      </c>
      <c r="AB5" s="88">
        <f t="shared" si="3"/>
        <v>20</v>
      </c>
      <c r="AC5" s="88">
        <f t="shared" ref="AC5:AF5" si="4">IF(LEN(AC3)&lt;4,AC3,LEFT(AC3,LEN(AC3)-4))</f>
        <v>21</v>
      </c>
      <c r="AD5" s="88">
        <f t="shared" si="4"/>
        <v>22</v>
      </c>
      <c r="AE5" s="88">
        <f t="shared" si="4"/>
        <v>23</v>
      </c>
      <c r="AF5" s="88">
        <f t="shared" si="4"/>
        <v>24</v>
      </c>
    </row>
    <row r="6" spans="2:32">
      <c r="B6" s="71" t="s">
        <v>81</v>
      </c>
      <c r="C6" s="88">
        <f>C4*C2</f>
        <v>0</v>
      </c>
      <c r="D6" s="88">
        <f t="shared" ref="D6:W6" si="5">D4*D2</f>
        <v>0</v>
      </c>
      <c r="E6" s="88">
        <f t="shared" si="5"/>
        <v>0</v>
      </c>
      <c r="F6" s="88">
        <f t="shared" si="5"/>
        <v>0</v>
      </c>
      <c r="G6" s="88">
        <f t="shared" si="5"/>
        <v>0</v>
      </c>
      <c r="H6" s="88">
        <f t="shared" si="5"/>
        <v>0</v>
      </c>
      <c r="I6" s="88">
        <f t="shared" si="5"/>
        <v>0</v>
      </c>
      <c r="J6" s="88">
        <f t="shared" si="5"/>
        <v>0</v>
      </c>
      <c r="K6" s="88">
        <f t="shared" si="5"/>
        <v>0</v>
      </c>
      <c r="L6" s="88">
        <f t="shared" si="5"/>
        <v>0</v>
      </c>
      <c r="M6" s="88">
        <f t="shared" si="5"/>
        <v>0</v>
      </c>
      <c r="N6" s="88">
        <f t="shared" si="5"/>
        <v>0</v>
      </c>
      <c r="O6" s="88">
        <f t="shared" si="5"/>
        <v>0</v>
      </c>
      <c r="P6" s="88">
        <f t="shared" si="5"/>
        <v>0</v>
      </c>
      <c r="Q6" s="88">
        <f t="shared" si="5"/>
        <v>0</v>
      </c>
      <c r="R6" s="88">
        <f t="shared" si="5"/>
        <v>0</v>
      </c>
      <c r="S6" s="88">
        <f t="shared" si="5"/>
        <v>0</v>
      </c>
      <c r="T6" s="88">
        <f t="shared" si="5"/>
        <v>0</v>
      </c>
      <c r="U6" s="88">
        <f t="shared" si="5"/>
        <v>0</v>
      </c>
      <c r="V6" s="88">
        <f t="shared" si="5"/>
        <v>0</v>
      </c>
      <c r="W6" s="88">
        <f t="shared" si="5"/>
        <v>0</v>
      </c>
      <c r="X6" s="88">
        <f t="shared" ref="X6:AB6" si="6">X4*X2</f>
        <v>0</v>
      </c>
      <c r="Y6" s="88">
        <f t="shared" si="6"/>
        <v>0</v>
      </c>
      <c r="Z6" s="88">
        <f t="shared" si="6"/>
        <v>0</v>
      </c>
      <c r="AA6" s="88">
        <f t="shared" si="6"/>
        <v>0</v>
      </c>
      <c r="AB6" s="88">
        <f t="shared" si="6"/>
        <v>0</v>
      </c>
      <c r="AC6" s="88">
        <f t="shared" ref="AC6:AF6" si="7">AC4*AC2</f>
        <v>0</v>
      </c>
      <c r="AD6" s="88">
        <f t="shared" si="7"/>
        <v>0</v>
      </c>
      <c r="AE6" s="88">
        <f t="shared" si="7"/>
        <v>0</v>
      </c>
      <c r="AF6" s="88">
        <f t="shared" si="7"/>
        <v>0</v>
      </c>
    </row>
    <row r="7" spans="2:32">
      <c r="C7" s="55" t="s">
        <v>105</v>
      </c>
    </row>
    <row r="8" spans="2:32">
      <c r="C8" s="55" t="s">
        <v>75</v>
      </c>
      <c r="D8" s="55" t="s">
        <v>74</v>
      </c>
    </row>
    <row r="9" spans="2:32" ht="21">
      <c r="F9" s="80" t="str">
        <f>IF(COUNTIF(C2:W2,"")=0,"","Введите уровень успешности каждого задания")</f>
        <v>Введите уровень успешности каждого задания</v>
      </c>
    </row>
    <row r="10" spans="2:32" ht="97.2">
      <c r="B10" s="81" t="s">
        <v>60</v>
      </c>
      <c r="C10" s="81" t="s">
        <v>62</v>
      </c>
      <c r="D10" s="81" t="s">
        <v>63</v>
      </c>
      <c r="E10" s="81" t="s">
        <v>66</v>
      </c>
      <c r="F10" s="76" t="s">
        <v>64</v>
      </c>
      <c r="G10" s="76" t="s">
        <v>65</v>
      </c>
      <c r="H10" s="76" t="s">
        <v>61</v>
      </c>
      <c r="I10" s="76" t="s">
        <v>67</v>
      </c>
      <c r="J10" s="76" t="s">
        <v>79</v>
      </c>
    </row>
    <row r="11" spans="2:32" ht="48" customHeight="1">
      <c r="B11" s="77">
        <f>АнализКл!B11</f>
        <v>1</v>
      </c>
      <c r="C11" s="86" t="str">
        <f>АнализКл!C11</f>
        <v>Аудирование с пониманием основного содержания прослушанного текста</v>
      </c>
      <c r="D11" s="82">
        <f>АнализКл!D11</f>
        <v>0</v>
      </c>
      <c r="E11" s="87" t="str">
        <f>АнализКл!E11</f>
        <v>2.1</v>
      </c>
      <c r="F11" s="78">
        <f>АнализКл!F11</f>
        <v>0</v>
      </c>
      <c r="G11" s="66">
        <f>АнализКл!G11</f>
        <v>4</v>
      </c>
      <c r="H11" s="83" t="str">
        <f>IF(I11="","",I11*G11)</f>
        <v/>
      </c>
      <c r="I11" s="79" t="str">
        <f>IF(COUNTIFS($C$5:$AF$5,$B11,$C$2:$AF$2,"")=0,SUMIFS($C$6:$AF$6,$C$5:$AF$5,$B11)/$G11/100,"")</f>
        <v/>
      </c>
      <c r="J11" s="78" t="str">
        <f t="shared" ref="J11:J25" si="8">IF(I11="",$F$9,IF(I11&gt;=$A$41,$C$41,IF(I11&gt;=$A$40,$C$40,IF(I11&gt;=$A$39,$C$39,IF(I11&gt;=$A$38,$C$38,$C$37)))))</f>
        <v>Введите уровень успешности каждого задания</v>
      </c>
    </row>
    <row r="12" spans="2:32" ht="48" customHeight="1">
      <c r="B12" s="77">
        <f>АнализКл!B12</f>
        <v>2</v>
      </c>
      <c r="C12" s="86" t="str">
        <f>АнализКл!C12</f>
        <v>Чтение с пониманием основного содержания прочитанного текста</v>
      </c>
      <c r="D12" s="82">
        <f>АнализКл!D12</f>
        <v>0</v>
      </c>
      <c r="E12" s="87" t="str">
        <f>АнализКл!E12</f>
        <v>3.1</v>
      </c>
      <c r="F12" s="78">
        <f>АнализКл!F12</f>
        <v>0</v>
      </c>
      <c r="G12" s="66">
        <f>АнализКл!G12</f>
        <v>4</v>
      </c>
      <c r="H12" s="83" t="str">
        <f t="shared" ref="H12:H25" si="9">IF(I12="","",I12*G12)</f>
        <v/>
      </c>
      <c r="I12" s="79" t="str">
        <f t="shared" ref="I12:I34" si="10">IF(COUNTIFS($C$5:$AF$5,$B12,$C$2:$AF$2,"")=0,SUMIFS($C$6:$AF$6,$C$5:$AF$5,$B12)/$G12/100,"")</f>
        <v/>
      </c>
      <c r="J12" s="78" t="str">
        <f t="shared" si="8"/>
        <v>Введите уровень успешности каждого задания</v>
      </c>
    </row>
    <row r="13" spans="2:32" ht="48" customHeight="1">
      <c r="B13" s="77">
        <f>АнализКл!B13</f>
        <v>3</v>
      </c>
      <c r="C13" s="124" t="str">
        <f>АнализКл!C$13</f>
        <v>Чтение с пониманием в прочитанном тексте запрашиваемой информации</v>
      </c>
      <c r="D13" s="124">
        <f>АнализКл!D13</f>
        <v>0</v>
      </c>
      <c r="E13" s="121" t="str">
        <f>АнализКл!E13</f>
        <v>3.2</v>
      </c>
      <c r="F13" s="78">
        <f>АнализКл!F13</f>
        <v>0</v>
      </c>
      <c r="G13" s="66">
        <f>АнализКл!G13</f>
        <v>1</v>
      </c>
      <c r="H13" s="83" t="str">
        <f t="shared" si="9"/>
        <v/>
      </c>
      <c r="I13" s="79" t="str">
        <f t="shared" si="10"/>
        <v/>
      </c>
      <c r="J13" s="78" t="str">
        <f t="shared" si="8"/>
        <v>Введите уровень успешности каждого задания</v>
      </c>
    </row>
    <row r="14" spans="2:32" ht="48" customHeight="1">
      <c r="B14" s="77">
        <f>АнализКл!B14</f>
        <v>4</v>
      </c>
      <c r="C14" s="125"/>
      <c r="D14" s="125"/>
      <c r="E14" s="122"/>
      <c r="F14" s="78">
        <f>АнализКл!F14</f>
        <v>0</v>
      </c>
      <c r="G14" s="66">
        <f>АнализКл!G14</f>
        <v>1</v>
      </c>
      <c r="H14" s="83" t="str">
        <f t="shared" si="9"/>
        <v/>
      </c>
      <c r="I14" s="79" t="str">
        <f t="shared" si="10"/>
        <v/>
      </c>
      <c r="J14" s="78" t="str">
        <f t="shared" si="8"/>
        <v>Введите уровень успешности каждого задания</v>
      </c>
    </row>
    <row r="15" spans="2:32" ht="48" customHeight="1">
      <c r="B15" s="77">
        <f>АнализКл!B15</f>
        <v>5</v>
      </c>
      <c r="C15" s="125"/>
      <c r="D15" s="125"/>
      <c r="E15" s="122"/>
      <c r="F15" s="78">
        <f>АнализКл!F15</f>
        <v>0</v>
      </c>
      <c r="G15" s="66">
        <f>АнализКл!G15</f>
        <v>1</v>
      </c>
      <c r="H15" s="83" t="str">
        <f t="shared" si="9"/>
        <v/>
      </c>
      <c r="I15" s="79" t="str">
        <f t="shared" si="10"/>
        <v/>
      </c>
      <c r="J15" s="78" t="str">
        <f t="shared" si="8"/>
        <v>Введите уровень успешности каждого задания</v>
      </c>
    </row>
    <row r="16" spans="2:32" ht="48" customHeight="1">
      <c r="B16" s="77">
        <f>АнализКл!B16</f>
        <v>6</v>
      </c>
      <c r="C16" s="125"/>
      <c r="D16" s="125"/>
      <c r="E16" s="122"/>
      <c r="F16" s="78">
        <f>АнализКл!F16</f>
        <v>0</v>
      </c>
      <c r="G16" s="66">
        <f>АнализКл!G16</f>
        <v>1</v>
      </c>
      <c r="H16" s="83" t="str">
        <f t="shared" si="9"/>
        <v/>
      </c>
      <c r="I16" s="79" t="str">
        <f t="shared" si="10"/>
        <v/>
      </c>
      <c r="J16" s="78" t="str">
        <f t="shared" si="8"/>
        <v>Введите уровень успешности каждого задания</v>
      </c>
    </row>
    <row r="17" spans="2:10" ht="48" customHeight="1">
      <c r="B17" s="77">
        <f>АнализКл!B17</f>
        <v>7</v>
      </c>
      <c r="C17" s="125"/>
      <c r="D17" s="125"/>
      <c r="E17" s="122"/>
      <c r="F17" s="78">
        <f>АнализКл!F17</f>
        <v>0</v>
      </c>
      <c r="G17" s="66">
        <f>АнализКл!G17</f>
        <v>1</v>
      </c>
      <c r="H17" s="83" t="str">
        <f t="shared" si="9"/>
        <v/>
      </c>
      <c r="I17" s="79" t="str">
        <f>IF(COUNTIFS($C$5:$AF$5,$B17,$C$2:$AF$2,"")=0,SUMIFS($C$6:$AF$6,$C$5:$AF$5,$B17)/$G17/100,"")</f>
        <v/>
      </c>
      <c r="J17" s="78" t="str">
        <f t="shared" si="8"/>
        <v>Введите уровень успешности каждого задания</v>
      </c>
    </row>
    <row r="18" spans="2:10" ht="48" customHeight="1">
      <c r="B18" s="77">
        <f>АнализКл!B18</f>
        <v>8</v>
      </c>
      <c r="C18" s="125"/>
      <c r="D18" s="125"/>
      <c r="E18" s="122"/>
      <c r="F18" s="78">
        <f>АнализКл!F18</f>
        <v>0</v>
      </c>
      <c r="G18" s="66">
        <f>АнализКл!G18</f>
        <v>1</v>
      </c>
      <c r="H18" s="83" t="str">
        <f t="shared" si="9"/>
        <v/>
      </c>
      <c r="I18" s="79" t="str">
        <f>IF(COUNTIFS($C$5:$AF$5,$B18,$C$2:$AF$2,"")=0,SUMIFS($C$6:$AF$6,$C$5:$AF$5,$B18)/$G18/100,"")</f>
        <v/>
      </c>
      <c r="J18" s="78" t="str">
        <f t="shared" si="8"/>
        <v>Введите уровень успешности каждого задания</v>
      </c>
    </row>
    <row r="19" spans="2:10" ht="48" customHeight="1">
      <c r="B19" s="77">
        <f>АнализКл!B19</f>
        <v>9</v>
      </c>
      <c r="C19" s="126"/>
      <c r="D19" s="126"/>
      <c r="E19" s="123"/>
      <c r="F19" s="78">
        <f>АнализКл!F19</f>
        <v>0</v>
      </c>
      <c r="G19" s="66">
        <f>АнализКл!G19</f>
        <v>1</v>
      </c>
      <c r="H19" s="83" t="str">
        <f t="shared" si="9"/>
        <v/>
      </c>
      <c r="I19" s="79" t="str">
        <f t="shared" si="10"/>
        <v/>
      </c>
      <c r="J19" s="78" t="str">
        <f t="shared" si="8"/>
        <v>Введите уровень успешности каждого задания</v>
      </c>
    </row>
    <row r="20" spans="2:10" ht="48" customHeight="1">
      <c r="B20" s="77">
        <f>АнализКл!B20</f>
        <v>10</v>
      </c>
      <c r="C20" s="124" t="str">
        <f>АнализКл!C$20</f>
        <v xml:space="preserve">Грамматические навыки употребления нужной морфологической формы данного слова в коммуникативно-значимом кон-тексте </v>
      </c>
      <c r="D20" s="124">
        <f>АнализКл!D20</f>
        <v>0</v>
      </c>
      <c r="E20" s="121" t="str">
        <f>АнализКл!E20</f>
        <v>5.2.15
5.2.16
5.2.21
5.2.25</v>
      </c>
      <c r="F20" s="78">
        <f>АнализКл!F20</f>
        <v>0</v>
      </c>
      <c r="G20" s="66">
        <f>АнализКл!G20</f>
        <v>1</v>
      </c>
      <c r="H20" s="83" t="str">
        <f t="shared" si="9"/>
        <v/>
      </c>
      <c r="I20" s="79" t="str">
        <f t="shared" si="10"/>
        <v/>
      </c>
      <c r="J20" s="78" t="str">
        <f t="shared" si="8"/>
        <v>Введите уровень успешности каждого задания</v>
      </c>
    </row>
    <row r="21" spans="2:10" ht="48" customHeight="1">
      <c r="B21" s="77">
        <f>АнализКл!B21</f>
        <v>11</v>
      </c>
      <c r="C21" s="125"/>
      <c r="D21" s="125"/>
      <c r="E21" s="122"/>
      <c r="F21" s="78">
        <f>АнализКл!F21</f>
        <v>0</v>
      </c>
      <c r="G21" s="66">
        <f>АнализКл!G21</f>
        <v>1</v>
      </c>
      <c r="H21" s="83" t="str">
        <f t="shared" si="9"/>
        <v/>
      </c>
      <c r="I21" s="79" t="str">
        <f t="shared" si="10"/>
        <v/>
      </c>
      <c r="J21" s="78" t="str">
        <f t="shared" si="8"/>
        <v>Введите уровень успешности каждого задания</v>
      </c>
    </row>
    <row r="22" spans="2:10" ht="48" customHeight="1">
      <c r="B22" s="77">
        <f>АнализКл!B22</f>
        <v>12</v>
      </c>
      <c r="C22" s="125"/>
      <c r="D22" s="125"/>
      <c r="E22" s="122"/>
      <c r="F22" s="78">
        <f>АнализКл!F22</f>
        <v>0</v>
      </c>
      <c r="G22" s="66">
        <f>АнализКл!G22</f>
        <v>1</v>
      </c>
      <c r="H22" s="83" t="str">
        <f t="shared" si="9"/>
        <v/>
      </c>
      <c r="I22" s="79" t="str">
        <f t="shared" si="10"/>
        <v/>
      </c>
      <c r="J22" s="78" t="str">
        <f t="shared" si="8"/>
        <v>Введите уровень успешности каждого задания</v>
      </c>
    </row>
    <row r="23" spans="2:10" ht="48" customHeight="1">
      <c r="B23" s="77">
        <f>АнализКл!B23</f>
        <v>13</v>
      </c>
      <c r="C23" s="125"/>
      <c r="D23" s="125"/>
      <c r="E23" s="122"/>
      <c r="F23" s="78">
        <f>АнализКл!F23</f>
        <v>0</v>
      </c>
      <c r="G23" s="66">
        <f>АнализКл!G23</f>
        <v>1</v>
      </c>
      <c r="H23" s="83" t="str">
        <f t="shared" ref="H23:H24" si="11">IF(I23="","",I23*G23)</f>
        <v/>
      </c>
      <c r="I23" s="79" t="str">
        <f t="shared" si="10"/>
        <v/>
      </c>
      <c r="J23" s="78" t="str">
        <f t="shared" si="8"/>
        <v>Введите уровень успешности каждого задания</v>
      </c>
    </row>
    <row r="24" spans="2:10" ht="48" customHeight="1">
      <c r="B24" s="77">
        <f>АнализКл!B24</f>
        <v>14</v>
      </c>
      <c r="C24" s="125"/>
      <c r="D24" s="125"/>
      <c r="E24" s="122"/>
      <c r="F24" s="78">
        <f>АнализКл!F24</f>
        <v>0</v>
      </c>
      <c r="G24" s="66">
        <f>АнализКл!G24</f>
        <v>1</v>
      </c>
      <c r="H24" s="83" t="str">
        <f t="shared" si="11"/>
        <v/>
      </c>
      <c r="I24" s="79" t="str">
        <f t="shared" si="10"/>
        <v/>
      </c>
      <c r="J24" s="78" t="str">
        <f t="shared" si="8"/>
        <v>Введите уровень успешности каждого задания</v>
      </c>
    </row>
    <row r="25" spans="2:10" ht="48" customHeight="1">
      <c r="B25" s="77">
        <f>АнализКл!B25</f>
        <v>15</v>
      </c>
      <c r="C25" s="125"/>
      <c r="D25" s="125"/>
      <c r="E25" s="122"/>
      <c r="F25" s="78">
        <f>АнализКл!F25</f>
        <v>0</v>
      </c>
      <c r="G25" s="66">
        <f>АнализКл!G25</f>
        <v>1</v>
      </c>
      <c r="H25" s="83" t="str">
        <f t="shared" si="9"/>
        <v/>
      </c>
      <c r="I25" s="79" t="str">
        <f t="shared" si="10"/>
        <v/>
      </c>
      <c r="J25" s="78" t="str">
        <f t="shared" si="8"/>
        <v>Введите уровень успешности каждого задания</v>
      </c>
    </row>
    <row r="26" spans="2:10" ht="48" customHeight="1">
      <c r="B26" s="77">
        <f>АнализКл!B26</f>
        <v>16</v>
      </c>
      <c r="C26" s="125"/>
      <c r="D26" s="125"/>
      <c r="E26" s="122"/>
      <c r="F26" s="78">
        <f>АнализКл!F26</f>
        <v>0</v>
      </c>
      <c r="G26" s="66">
        <f>АнализКл!G26</f>
        <v>1</v>
      </c>
      <c r="H26" s="83" t="str">
        <f t="shared" ref="H26:H30" si="12">IF(I26="","",I26*G26)</f>
        <v/>
      </c>
      <c r="I26" s="79" t="str">
        <f t="shared" si="10"/>
        <v/>
      </c>
      <c r="J26" s="78" t="str">
        <f t="shared" ref="J26:J34" si="13">IF(I26="",$F$9,IF(I26&gt;=$A$41,$C$41,IF(I26&gt;=$A$40,$C$40,IF(I26&gt;=$A$39,$C$39,IF(I26&gt;=$A$38,$C$38,$C$37)))))</f>
        <v>Введите уровень успешности каждого задания</v>
      </c>
    </row>
    <row r="27" spans="2:10" ht="48" customHeight="1">
      <c r="B27" s="77">
        <f>АнализКл!B27</f>
        <v>17</v>
      </c>
      <c r="C27" s="125"/>
      <c r="D27" s="125"/>
      <c r="E27" s="122"/>
      <c r="F27" s="78">
        <f>АнализКл!F27</f>
        <v>0</v>
      </c>
      <c r="G27" s="66">
        <f>АнализКл!G27</f>
        <v>1</v>
      </c>
      <c r="H27" s="83" t="str">
        <f t="shared" si="12"/>
        <v/>
      </c>
      <c r="I27" s="79" t="str">
        <f t="shared" si="10"/>
        <v/>
      </c>
      <c r="J27" s="78" t="str">
        <f t="shared" si="13"/>
        <v>Введите уровень успешности каждого задания</v>
      </c>
    </row>
    <row r="28" spans="2:10" ht="48" customHeight="1">
      <c r="B28" s="77">
        <f>АнализКл!B28</f>
        <v>18</v>
      </c>
      <c r="C28" s="126"/>
      <c r="D28" s="126"/>
      <c r="E28" s="123"/>
      <c r="F28" s="78">
        <f>АнализКл!F28</f>
        <v>0</v>
      </c>
      <c r="G28" s="66">
        <f>АнализКл!G28</f>
        <v>1</v>
      </c>
      <c r="H28" s="83" t="str">
        <f t="shared" si="12"/>
        <v/>
      </c>
      <c r="I28" s="79" t="str">
        <f t="shared" si="10"/>
        <v/>
      </c>
      <c r="J28" s="78" t="str">
        <f t="shared" si="13"/>
        <v>Введите уровень успешности каждого задания</v>
      </c>
    </row>
    <row r="29" spans="2:10" ht="48" customHeight="1">
      <c r="B29" s="77">
        <f>АнализКл!B29</f>
        <v>19</v>
      </c>
      <c r="C29" s="124" t="str">
        <f>АнализКл!C29</f>
        <v>Лексико-грамматические навыки образо-вания и употребления родственного слова нужной части речи с использованием аф-фиксации в коммуникативно-значимом контексте</v>
      </c>
      <c r="D29" s="124">
        <f>АнализКл!D29</f>
        <v>0</v>
      </c>
      <c r="E29" s="121" t="str">
        <f>АнализКл!E29</f>
        <v>5.3.6</v>
      </c>
      <c r="F29" s="78">
        <f>АнализКл!F29</f>
        <v>0</v>
      </c>
      <c r="G29" s="66">
        <f>АнализКл!G29</f>
        <v>1</v>
      </c>
      <c r="H29" s="83" t="str">
        <f t="shared" si="12"/>
        <v/>
      </c>
      <c r="I29" s="79" t="str">
        <f t="shared" si="10"/>
        <v/>
      </c>
      <c r="J29" s="78" t="str">
        <f t="shared" si="13"/>
        <v>Введите уровень успешности каждого задания</v>
      </c>
    </row>
    <row r="30" spans="2:10" ht="48" customHeight="1">
      <c r="B30" s="77">
        <f>АнализКл!B30</f>
        <v>20</v>
      </c>
      <c r="C30" s="128"/>
      <c r="D30" s="125"/>
      <c r="E30" s="122"/>
      <c r="F30" s="78">
        <f>АнализКл!F30</f>
        <v>0</v>
      </c>
      <c r="G30" s="66">
        <f>АнализКл!G30</f>
        <v>1</v>
      </c>
      <c r="H30" s="83" t="str">
        <f t="shared" si="12"/>
        <v/>
      </c>
      <c r="I30" s="79" t="str">
        <f t="shared" si="10"/>
        <v/>
      </c>
      <c r="J30" s="78" t="str">
        <f t="shared" si="13"/>
        <v>Введите уровень успешности каждого задания</v>
      </c>
    </row>
    <row r="31" spans="2:10" ht="48" customHeight="1">
      <c r="B31" s="77">
        <f>АнализКл!B31</f>
        <v>21</v>
      </c>
      <c r="C31" s="128"/>
      <c r="D31" s="125"/>
      <c r="E31" s="122"/>
      <c r="F31" s="78">
        <f>АнализКл!F31</f>
        <v>0</v>
      </c>
      <c r="G31" s="66">
        <f>АнализКл!G31</f>
        <v>1</v>
      </c>
      <c r="H31" s="83" t="str">
        <f t="shared" ref="H31:H34" si="14">IF(I31="","",I31*G31)</f>
        <v/>
      </c>
      <c r="I31" s="79" t="str">
        <f t="shared" si="10"/>
        <v/>
      </c>
      <c r="J31" s="78" t="str">
        <f t="shared" si="13"/>
        <v>Введите уровень успешности каждого задания</v>
      </c>
    </row>
    <row r="32" spans="2:10" ht="48" customHeight="1">
      <c r="B32" s="77">
        <f>АнализКл!B32</f>
        <v>22</v>
      </c>
      <c r="C32" s="128"/>
      <c r="D32" s="125"/>
      <c r="E32" s="122"/>
      <c r="F32" s="78">
        <f>АнализКл!F32</f>
        <v>0</v>
      </c>
      <c r="G32" s="66">
        <f>АнализКл!G32</f>
        <v>1</v>
      </c>
      <c r="H32" s="83" t="str">
        <f t="shared" si="14"/>
        <v/>
      </c>
      <c r="I32" s="79" t="str">
        <f t="shared" si="10"/>
        <v/>
      </c>
      <c r="J32" s="78" t="str">
        <f t="shared" si="13"/>
        <v>Введите уровень успешности каждого задания</v>
      </c>
    </row>
    <row r="33" spans="1:10" ht="48" customHeight="1">
      <c r="B33" s="77">
        <f>АнализКл!B33</f>
        <v>23</v>
      </c>
      <c r="C33" s="128"/>
      <c r="D33" s="125"/>
      <c r="E33" s="122"/>
      <c r="F33" s="78">
        <f>АнализКл!F33</f>
        <v>0</v>
      </c>
      <c r="G33" s="66">
        <f>АнализКл!G33</f>
        <v>1</v>
      </c>
      <c r="H33" s="83" t="str">
        <f t="shared" si="14"/>
        <v/>
      </c>
      <c r="I33" s="79" t="str">
        <f t="shared" si="10"/>
        <v/>
      </c>
      <c r="J33" s="78" t="str">
        <f t="shared" si="13"/>
        <v>Введите уровень успешности каждого задания</v>
      </c>
    </row>
    <row r="34" spans="1:10" ht="48" customHeight="1">
      <c r="B34" s="77">
        <f>АнализКл!B34</f>
        <v>24</v>
      </c>
      <c r="C34" s="129"/>
      <c r="D34" s="126"/>
      <c r="E34" s="123"/>
      <c r="F34" s="78">
        <f>АнализКл!F34</f>
        <v>0</v>
      </c>
      <c r="G34" s="66">
        <f>АнализКл!G34</f>
        <v>1</v>
      </c>
      <c r="H34" s="83" t="str">
        <f t="shared" si="14"/>
        <v/>
      </c>
      <c r="I34" s="79" t="str">
        <f t="shared" si="10"/>
        <v/>
      </c>
      <c r="J34" s="78" t="str">
        <f t="shared" si="13"/>
        <v>Введите уровень успешности каждого задания</v>
      </c>
    </row>
    <row r="36" spans="1:10" ht="15.6">
      <c r="A36" s="72" t="s">
        <v>78</v>
      </c>
      <c r="B36" s="72" t="s">
        <v>77</v>
      </c>
      <c r="C36" s="73" t="s">
        <v>68</v>
      </c>
    </row>
    <row r="37" spans="1:10" ht="15.6">
      <c r="A37" s="74">
        <v>0</v>
      </c>
      <c r="B37" s="74">
        <f>A38-0.01</f>
        <v>0.28999999999999998</v>
      </c>
      <c r="C37" s="75" t="s">
        <v>69</v>
      </c>
    </row>
    <row r="38" spans="1:10" ht="15.6">
      <c r="A38" s="74">
        <v>0.3</v>
      </c>
      <c r="B38" s="74">
        <f t="shared" ref="B38:B40" si="15">A39-0.01</f>
        <v>0.49</v>
      </c>
      <c r="C38" s="75" t="s">
        <v>70</v>
      </c>
    </row>
    <row r="39" spans="1:10" ht="15.6">
      <c r="A39" s="74">
        <v>0.5</v>
      </c>
      <c r="B39" s="74">
        <f t="shared" si="15"/>
        <v>0.69</v>
      </c>
      <c r="C39" s="75" t="s">
        <v>83</v>
      </c>
    </row>
    <row r="40" spans="1:10" ht="15.6">
      <c r="A40" s="74">
        <v>0.7</v>
      </c>
      <c r="B40" s="74">
        <f t="shared" si="15"/>
        <v>0.89</v>
      </c>
      <c r="C40" s="75" t="s">
        <v>71</v>
      </c>
    </row>
    <row r="41" spans="1:10" ht="15.6">
      <c r="A41" s="74">
        <v>0.9</v>
      </c>
      <c r="B41" s="74">
        <v>1</v>
      </c>
      <c r="C41" s="75" t="s">
        <v>72</v>
      </c>
    </row>
  </sheetData>
  <sheetProtection algorithmName="SHA-512" hashValue="frOikQeP6SiU6FQCaDyNN9f9XVHUJflQxC97fy+IN5S6DYhDEYMmwxlKNHoLfAt+SUs1+4D3zduf32qsDOoneQ==" saltValue="4L+dLKtHtkpfXbd4FyZ/ig==" spinCount="100000" sheet="1" objects="1" scenarios="1" formatRows="0"/>
  <mergeCells count="10">
    <mergeCell ref="C1:N1"/>
    <mergeCell ref="C13:C19"/>
    <mergeCell ref="C20:C28"/>
    <mergeCell ref="C29:C34"/>
    <mergeCell ref="E13:E19"/>
    <mergeCell ref="E20:E28"/>
    <mergeCell ref="E29:E34"/>
    <mergeCell ref="D29:D34"/>
    <mergeCell ref="D20:D28"/>
    <mergeCell ref="D13:D19"/>
  </mergeCells>
  <conditionalFormatting sqref="J11:J25 A37:C38">
    <cfRule type="expression" dxfId="2" priority="1788">
      <formula>$I11&lt;$A$39</formula>
    </cfRule>
  </conditionalFormatting>
  <conditionalFormatting sqref="J26:J30">
    <cfRule type="expression" dxfId="1" priority="2">
      <formula>$I26&lt;$A$39</formula>
    </cfRule>
  </conditionalFormatting>
  <conditionalFormatting sqref="J31:J34">
    <cfRule type="expression" dxfId="0" priority="1">
      <formula>$I31&lt;$A$39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workbookViewId="0"/>
  </sheetViews>
  <sheetFormatPr defaultRowHeight="14.4"/>
  <cols>
    <col min="1" max="2" width="18.5546875" customWidth="1"/>
  </cols>
  <sheetData>
    <row r="2" spans="1:2">
      <c r="A2" t="s">
        <v>92</v>
      </c>
    </row>
    <row r="3" spans="1:2" ht="15" customHeight="1">
      <c r="A3" s="91" t="s">
        <v>93</v>
      </c>
      <c r="B3" s="91" t="s">
        <v>94</v>
      </c>
    </row>
    <row r="4" spans="1:2">
      <c r="A4" s="92" t="s">
        <v>98</v>
      </c>
      <c r="B4" s="92" t="s">
        <v>99</v>
      </c>
    </row>
    <row r="6" spans="1:2">
      <c r="A6" t="s">
        <v>95</v>
      </c>
    </row>
    <row r="7" spans="1:2">
      <c r="A7" t="s">
        <v>96</v>
      </c>
    </row>
    <row r="9" spans="1:2">
      <c r="A9" t="s">
        <v>97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Форма_3</vt:lpstr>
      <vt:lpstr>Areas</vt:lpstr>
      <vt:lpstr>АнализКл</vt:lpstr>
      <vt:lpstr>АнализОО</vt:lpstr>
      <vt:lpstr>ДИ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IRINA</cp:lastModifiedBy>
  <cp:lastPrinted>2017-01-14T08:25:03Z</cp:lastPrinted>
  <dcterms:created xsi:type="dcterms:W3CDTF">2006-09-28T05:33:49Z</dcterms:created>
  <dcterms:modified xsi:type="dcterms:W3CDTF">2019-03-26T13:02:40Z</dcterms:modified>
</cp:coreProperties>
</file>